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QLD/QLD Workbooks/Locked WB/"/>
    </mc:Choice>
  </mc:AlternateContent>
  <xr:revisionPtr revIDLastSave="0" documentId="13_ncr:1_{03466D4C-F9EF-D14C-AA59-1C4012290093}" xr6:coauthVersionLast="47" xr6:coauthVersionMax="47" xr10:uidLastSave="{00000000-0000-0000-0000-000000000000}"/>
  <workbookProtection workbookAlgorithmName="SHA-512" workbookHashValue="dgl/ggd1vYAzIDhsugMkF9ZMU5GQtRbj/NY3SpbX1xoPVFkl/pVQnVEZbIKfn5pi5dKn/gtG8ECBdTTnD3Hsyw==" workbookSaltValue="nd6qD/U2cF7po+ivaiV6tg==" workbookSpinCount="100000" lockStructure="1"/>
  <bookViews>
    <workbookView xWindow="6400" yWindow="1520" windowWidth="38400" windowHeight="19580" tabRatio="500" activeTab="1" xr2:uid="{00000000-000D-0000-FFFF-FFFF00000000}"/>
  </bookViews>
  <sheets>
    <sheet name="Summary" sheetId="1" r:id="rId1"/>
    <sheet name="Bills Jul'23" sheetId="31" r:id="rId2"/>
    <sheet name="Bills Jul'22" sheetId="29" r:id="rId3"/>
    <sheet name="Bills Jul'21" sheetId="27" r:id="rId4"/>
    <sheet name="Bills Jul'20" sheetId="25" r:id="rId5"/>
    <sheet name="Bills Jul'19" sheetId="23" r:id="rId6"/>
    <sheet name="Bills Jul'18" sheetId="21" r:id="rId7"/>
    <sheet name="Bills Jul'17" sheetId="18" r:id="rId8"/>
    <sheet name="Bills Jul'16" sheetId="16" r:id="rId9"/>
    <sheet name="Bills Jul'15" sheetId="14" r:id="rId10"/>
    <sheet name="Bills Jul'14" sheetId="12" r:id="rId11"/>
    <sheet name="Bills Jul'13" sheetId="10" r:id="rId12"/>
    <sheet name="Bills Jul'12" sheetId="5" r:id="rId13"/>
    <sheet name="Bills Jul'11" sheetId="2" r:id="rId14"/>
    <sheet name="Bills Jul'10" sheetId="3" r:id="rId15"/>
    <sheet name="Bills Jul'09" sheetId="4" r:id="rId16"/>
    <sheet name="Tariffs July 2023" sheetId="30" state="hidden" r:id="rId17"/>
    <sheet name="Tariffs July 2022" sheetId="28" state="hidden" r:id="rId18"/>
    <sheet name="Tariffs July 2021" sheetId="26" state="hidden" r:id="rId19"/>
    <sheet name="Tariffs July 2020" sheetId="24" state="hidden" r:id="rId20"/>
    <sheet name="Tariffs July 2019" sheetId="22" state="hidden" r:id="rId21"/>
    <sheet name="Tariffs July 2018" sheetId="20" state="hidden" r:id="rId22"/>
    <sheet name="Tariffs July 2017" sheetId="19" state="hidden" r:id="rId23"/>
    <sheet name="Tariffs July 2016" sheetId="17" state="hidden" r:id="rId24"/>
    <sheet name="Tariffs Jul'15" sheetId="15" state="hidden" r:id="rId25"/>
    <sheet name="Tariffs Jul'14" sheetId="13" state="hidden" r:id="rId26"/>
    <sheet name="Tariffs Jul'13" sheetId="11" state="hidden" r:id="rId27"/>
    <sheet name="Tariffs Jul'12" sheetId="6" state="hidden" r:id="rId28"/>
    <sheet name="Tariffs Jul'11" sheetId="7" state="hidden" r:id="rId29"/>
    <sheet name="Tariffs Jul'10" sheetId="8" state="hidden" r:id="rId30"/>
    <sheet name="Tariffs Jul'09" sheetId="9" state="hidden" r:id="rId3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98" i="31" l="1"/>
  <c r="B98" i="31"/>
  <c r="C98" i="31"/>
  <c r="D98" i="31"/>
  <c r="G98" i="31" s="1"/>
  <c r="H98" i="31" s="1"/>
  <c r="I98" i="31" s="1"/>
  <c r="E98" i="31"/>
  <c r="F98" i="31"/>
  <c r="A95" i="31"/>
  <c r="B95" i="31"/>
  <c r="C95" i="31"/>
  <c r="D95" i="31"/>
  <c r="E95" i="31"/>
  <c r="F95" i="31"/>
  <c r="A96" i="31"/>
  <c r="B96" i="31"/>
  <c r="C96" i="31"/>
  <c r="G96" i="31" s="1"/>
  <c r="H96" i="31" s="1"/>
  <c r="I96" i="31" s="1"/>
  <c r="D96" i="31"/>
  <c r="E96" i="31"/>
  <c r="F96" i="31"/>
  <c r="A97" i="31"/>
  <c r="B97" i="31"/>
  <c r="C97" i="31"/>
  <c r="D97" i="31"/>
  <c r="E97" i="31"/>
  <c r="F97" i="31"/>
  <c r="A72" i="31"/>
  <c r="B72" i="31"/>
  <c r="C72" i="31"/>
  <c r="D72" i="31"/>
  <c r="G72" i="31" s="1"/>
  <c r="H72" i="31" s="1"/>
  <c r="I72" i="31" s="1"/>
  <c r="F72" i="31"/>
  <c r="A73" i="31"/>
  <c r="B73" i="31"/>
  <c r="C73" i="31"/>
  <c r="D73" i="31"/>
  <c r="F73" i="31"/>
  <c r="G73" i="31"/>
  <c r="H73" i="31"/>
  <c r="I73" i="31" s="1"/>
  <c r="A74" i="31"/>
  <c r="B74" i="31"/>
  <c r="C74" i="31"/>
  <c r="D74" i="31"/>
  <c r="F74" i="31"/>
  <c r="G74" i="31"/>
  <c r="H74" i="31" s="1"/>
  <c r="I74" i="31" s="1"/>
  <c r="A48" i="31"/>
  <c r="B48" i="31"/>
  <c r="C48" i="31"/>
  <c r="D48" i="31"/>
  <c r="F48" i="31"/>
  <c r="A49" i="31"/>
  <c r="B49" i="31"/>
  <c r="C49" i="31"/>
  <c r="D49" i="31"/>
  <c r="F49" i="31"/>
  <c r="A50" i="31"/>
  <c r="B50" i="31"/>
  <c r="C50" i="31"/>
  <c r="D50" i="31"/>
  <c r="F50" i="31"/>
  <c r="A23" i="31"/>
  <c r="B23" i="31"/>
  <c r="C23" i="31"/>
  <c r="D23" i="31"/>
  <c r="G23" i="31" s="1"/>
  <c r="H23" i="31" s="1"/>
  <c r="I23" i="31" s="1"/>
  <c r="A24" i="31"/>
  <c r="B24" i="31"/>
  <c r="C24" i="31"/>
  <c r="D24" i="31"/>
  <c r="A25" i="31"/>
  <c r="B25" i="31"/>
  <c r="C25" i="31"/>
  <c r="D25" i="31"/>
  <c r="A26" i="31"/>
  <c r="B26" i="31"/>
  <c r="C26" i="31"/>
  <c r="D26" i="31"/>
  <c r="F94" i="31"/>
  <c r="E94" i="31"/>
  <c r="D94" i="31"/>
  <c r="C94" i="31"/>
  <c r="B94" i="31"/>
  <c r="A94" i="31"/>
  <c r="F93" i="31"/>
  <c r="E93" i="31"/>
  <c r="D93" i="31"/>
  <c r="C93" i="31"/>
  <c r="B93" i="31"/>
  <c r="A93" i="31"/>
  <c r="F92" i="31"/>
  <c r="E92" i="31"/>
  <c r="D92" i="31"/>
  <c r="C92" i="31"/>
  <c r="B92" i="31"/>
  <c r="A92" i="31"/>
  <c r="F91" i="31"/>
  <c r="E91" i="31"/>
  <c r="D91" i="31"/>
  <c r="C91" i="31"/>
  <c r="B91" i="31"/>
  <c r="A91" i="31"/>
  <c r="F90" i="31"/>
  <c r="E90" i="31"/>
  <c r="D90" i="31"/>
  <c r="C90" i="31"/>
  <c r="B90" i="31"/>
  <c r="A90" i="31"/>
  <c r="F89" i="31"/>
  <c r="E89" i="31"/>
  <c r="D89" i="31"/>
  <c r="C89" i="31"/>
  <c r="B89" i="31"/>
  <c r="A89" i="31"/>
  <c r="F88" i="31"/>
  <c r="E88" i="31"/>
  <c r="D88" i="31"/>
  <c r="C88" i="31"/>
  <c r="B88" i="31"/>
  <c r="A88" i="31"/>
  <c r="F87" i="31"/>
  <c r="E87" i="31"/>
  <c r="D87" i="31"/>
  <c r="C87" i="31"/>
  <c r="B87" i="31"/>
  <c r="A87" i="31"/>
  <c r="F86" i="31"/>
  <c r="E86" i="31"/>
  <c r="D86" i="31"/>
  <c r="C86" i="31"/>
  <c r="B86" i="31"/>
  <c r="A86" i="31"/>
  <c r="F85" i="31"/>
  <c r="E85" i="31"/>
  <c r="D85" i="31"/>
  <c r="C85" i="31"/>
  <c r="B85" i="31"/>
  <c r="A85" i="31"/>
  <c r="F84" i="31"/>
  <c r="E84" i="31"/>
  <c r="D84" i="31"/>
  <c r="C84" i="31"/>
  <c r="B84" i="31"/>
  <c r="A84" i="31"/>
  <c r="F71" i="31"/>
  <c r="D71" i="31"/>
  <c r="C71" i="31"/>
  <c r="B71" i="31"/>
  <c r="A71" i="31"/>
  <c r="F70" i="31"/>
  <c r="D70" i="31"/>
  <c r="C70" i="31"/>
  <c r="B70" i="31"/>
  <c r="A70" i="31"/>
  <c r="F69" i="31"/>
  <c r="D69" i="31"/>
  <c r="C69" i="31"/>
  <c r="B69" i="31"/>
  <c r="A69" i="31"/>
  <c r="F68" i="31"/>
  <c r="E68" i="31"/>
  <c r="D68" i="31"/>
  <c r="C68" i="31"/>
  <c r="B68" i="31"/>
  <c r="A68" i="31"/>
  <c r="F67" i="31"/>
  <c r="D67" i="31"/>
  <c r="C67" i="31"/>
  <c r="B67" i="31"/>
  <c r="A67" i="31"/>
  <c r="F66" i="31"/>
  <c r="D66" i="31"/>
  <c r="C66" i="31"/>
  <c r="B66" i="31"/>
  <c r="A66" i="31"/>
  <c r="F65" i="31"/>
  <c r="D65" i="31"/>
  <c r="C65" i="31"/>
  <c r="B65" i="31"/>
  <c r="A65" i="31"/>
  <c r="F64" i="31"/>
  <c r="E64" i="31"/>
  <c r="D64" i="31"/>
  <c r="C64" i="31"/>
  <c r="B64" i="31"/>
  <c r="A64" i="31"/>
  <c r="F63" i="31"/>
  <c r="D63" i="31"/>
  <c r="C63" i="31"/>
  <c r="B63" i="31"/>
  <c r="A63" i="31"/>
  <c r="F62" i="31"/>
  <c r="D62" i="31"/>
  <c r="C62" i="31"/>
  <c r="B62" i="31"/>
  <c r="A62" i="31"/>
  <c r="F61" i="31"/>
  <c r="D61" i="31"/>
  <c r="C61" i="31"/>
  <c r="B61" i="31"/>
  <c r="A61" i="31"/>
  <c r="F60" i="31"/>
  <c r="E60" i="31"/>
  <c r="D60" i="31"/>
  <c r="C60" i="31"/>
  <c r="B60" i="31"/>
  <c r="A60" i="31"/>
  <c r="F59" i="31"/>
  <c r="D59" i="31"/>
  <c r="C59" i="31"/>
  <c r="B59" i="31"/>
  <c r="A59" i="31"/>
  <c r="F47" i="31"/>
  <c r="D47" i="31"/>
  <c r="C47" i="31"/>
  <c r="B47" i="31"/>
  <c r="A47" i="31"/>
  <c r="F46" i="31"/>
  <c r="D46" i="31"/>
  <c r="C46" i="31"/>
  <c r="B46" i="31"/>
  <c r="A46" i="31"/>
  <c r="F45" i="31"/>
  <c r="D45" i="31"/>
  <c r="C45" i="31"/>
  <c r="B45" i="31"/>
  <c r="A45" i="31"/>
  <c r="F44" i="31"/>
  <c r="E44" i="31"/>
  <c r="D44" i="31"/>
  <c r="C44" i="31"/>
  <c r="B44" i="31"/>
  <c r="A44" i="31"/>
  <c r="F43" i="31"/>
  <c r="D43" i="31"/>
  <c r="C43" i="31"/>
  <c r="B43" i="31"/>
  <c r="A43" i="31"/>
  <c r="F42" i="31"/>
  <c r="D42" i="31"/>
  <c r="C42" i="31"/>
  <c r="B42" i="31"/>
  <c r="A42" i="31"/>
  <c r="F41" i="31"/>
  <c r="D41" i="31"/>
  <c r="C41" i="31"/>
  <c r="B41" i="31"/>
  <c r="A41" i="31"/>
  <c r="F40" i="31"/>
  <c r="E40" i="31"/>
  <c r="D40" i="31"/>
  <c r="C40" i="31"/>
  <c r="B40" i="31"/>
  <c r="A40" i="31"/>
  <c r="F39" i="31"/>
  <c r="D39" i="31"/>
  <c r="C39" i="31"/>
  <c r="B39" i="31"/>
  <c r="A39" i="31"/>
  <c r="F38" i="31"/>
  <c r="D38" i="31"/>
  <c r="C38" i="31"/>
  <c r="B38" i="31"/>
  <c r="A38" i="31"/>
  <c r="F37" i="31"/>
  <c r="D37" i="31"/>
  <c r="C37" i="31"/>
  <c r="B37" i="31"/>
  <c r="A37" i="31"/>
  <c r="F36" i="31"/>
  <c r="E36" i="31"/>
  <c r="D36" i="31"/>
  <c r="C36" i="31"/>
  <c r="B36" i="31"/>
  <c r="A36" i="31"/>
  <c r="F35" i="31"/>
  <c r="D35" i="31"/>
  <c r="C35" i="31"/>
  <c r="B35" i="31"/>
  <c r="A35" i="31"/>
  <c r="D22" i="31"/>
  <c r="C22" i="31"/>
  <c r="B22" i="31"/>
  <c r="A22" i="31"/>
  <c r="D21" i="31"/>
  <c r="C21" i="31"/>
  <c r="B21" i="31"/>
  <c r="A21" i="31"/>
  <c r="F20" i="31"/>
  <c r="D20" i="31"/>
  <c r="C20" i="31"/>
  <c r="B20" i="31"/>
  <c r="A20" i="31"/>
  <c r="D19" i="31"/>
  <c r="C19" i="31"/>
  <c r="B19" i="31"/>
  <c r="A19" i="31"/>
  <c r="D18" i="31"/>
  <c r="C18" i="31"/>
  <c r="B18" i="31"/>
  <c r="A18" i="31"/>
  <c r="F17" i="31"/>
  <c r="D17" i="31"/>
  <c r="C17" i="31"/>
  <c r="B17" i="31"/>
  <c r="A17" i="31"/>
  <c r="D16" i="31"/>
  <c r="C16" i="31"/>
  <c r="B16" i="31"/>
  <c r="A16" i="31"/>
  <c r="D15" i="31"/>
  <c r="C15" i="31"/>
  <c r="B15" i="31"/>
  <c r="A15" i="31"/>
  <c r="D14" i="31"/>
  <c r="C14" i="31"/>
  <c r="B14" i="31"/>
  <c r="A14" i="31"/>
  <c r="F13" i="31"/>
  <c r="D13" i="31"/>
  <c r="C13" i="31"/>
  <c r="B13" i="31"/>
  <c r="A13" i="31"/>
  <c r="D12" i="31"/>
  <c r="C12" i="31"/>
  <c r="B12" i="31"/>
  <c r="A12" i="31"/>
  <c r="D11" i="31"/>
  <c r="C11" i="31"/>
  <c r="B11" i="31"/>
  <c r="A11" i="31"/>
  <c r="D10" i="31"/>
  <c r="C10" i="31"/>
  <c r="B10" i="31"/>
  <c r="A10" i="31"/>
  <c r="F9" i="31"/>
  <c r="D9" i="31"/>
  <c r="C9" i="31"/>
  <c r="B9" i="31"/>
  <c r="A9" i="31"/>
  <c r="D8" i="31"/>
  <c r="C8" i="31"/>
  <c r="B8" i="31"/>
  <c r="A8" i="31"/>
  <c r="G48" i="31" l="1"/>
  <c r="H48" i="31" s="1"/>
  <c r="I48" i="31" s="1"/>
  <c r="G49" i="31"/>
  <c r="H49" i="31" s="1"/>
  <c r="I49" i="31" s="1"/>
  <c r="G50" i="31"/>
  <c r="H50" i="31" s="1"/>
  <c r="I50" i="31" s="1"/>
  <c r="G25" i="31"/>
  <c r="H25" i="31" s="1"/>
  <c r="I25" i="31" s="1"/>
  <c r="G24" i="31"/>
  <c r="H24" i="31" s="1"/>
  <c r="I24" i="31" s="1"/>
  <c r="G26" i="31"/>
  <c r="H26" i="31" s="1"/>
  <c r="I26" i="31" s="1"/>
  <c r="G97" i="31"/>
  <c r="H97" i="31" s="1"/>
  <c r="I97" i="31" s="1"/>
  <c r="G95" i="31"/>
  <c r="H95" i="31" s="1"/>
  <c r="I95" i="31" s="1"/>
  <c r="G94" i="31"/>
  <c r="H94" i="31" s="1"/>
  <c r="I94" i="31" s="1"/>
  <c r="G93" i="31"/>
  <c r="H93" i="31" s="1"/>
  <c r="I93" i="31" s="1"/>
  <c r="G92" i="31"/>
  <c r="H92" i="31" s="1"/>
  <c r="I92" i="31" s="1"/>
  <c r="G91" i="31"/>
  <c r="H91" i="31" s="1"/>
  <c r="I91" i="31" s="1"/>
  <c r="G90" i="31"/>
  <c r="H90" i="31" s="1"/>
  <c r="I90" i="31" s="1"/>
  <c r="G89" i="31"/>
  <c r="H89" i="31" s="1"/>
  <c r="I89" i="31" s="1"/>
  <c r="G88" i="31"/>
  <c r="H88" i="31" s="1"/>
  <c r="I88" i="31" s="1"/>
  <c r="G87" i="31"/>
  <c r="H87" i="31" s="1"/>
  <c r="I87" i="31" s="1"/>
  <c r="G86" i="31"/>
  <c r="H86" i="31" s="1"/>
  <c r="I86" i="31" s="1"/>
  <c r="G85" i="31"/>
  <c r="H85" i="31" s="1"/>
  <c r="I85" i="31" s="1"/>
  <c r="G84" i="31"/>
  <c r="H84" i="31" s="1"/>
  <c r="I84" i="31" s="1"/>
  <c r="G71" i="31"/>
  <c r="H71" i="31" s="1"/>
  <c r="I71" i="31" s="1"/>
  <c r="G70" i="31"/>
  <c r="H70" i="31" s="1"/>
  <c r="I70" i="31" s="1"/>
  <c r="G69" i="31"/>
  <c r="H69" i="31" s="1"/>
  <c r="I69" i="31" s="1"/>
  <c r="G68" i="31"/>
  <c r="H68" i="31" s="1"/>
  <c r="I68" i="31" s="1"/>
  <c r="G67" i="31"/>
  <c r="H67" i="31" s="1"/>
  <c r="I67" i="31" s="1"/>
  <c r="G66" i="31"/>
  <c r="H66" i="31" s="1"/>
  <c r="I66" i="31" s="1"/>
  <c r="G65" i="31"/>
  <c r="H65" i="31" s="1"/>
  <c r="I65" i="31" s="1"/>
  <c r="G64" i="31"/>
  <c r="H64" i="31" s="1"/>
  <c r="I64" i="31" s="1"/>
  <c r="G63" i="31"/>
  <c r="H63" i="31" s="1"/>
  <c r="I63" i="31" s="1"/>
  <c r="G62" i="31"/>
  <c r="H62" i="31" s="1"/>
  <c r="I62" i="31" s="1"/>
  <c r="G61" i="31"/>
  <c r="H61" i="31" s="1"/>
  <c r="I61" i="31" s="1"/>
  <c r="G60" i="31"/>
  <c r="H60" i="31" s="1"/>
  <c r="I60" i="31" s="1"/>
  <c r="G59" i="31"/>
  <c r="H59" i="31" s="1"/>
  <c r="I59" i="31" s="1"/>
  <c r="G47" i="31"/>
  <c r="H47" i="31" s="1"/>
  <c r="I47" i="31" s="1"/>
  <c r="G46" i="31"/>
  <c r="H46" i="31" s="1"/>
  <c r="I46" i="31" s="1"/>
  <c r="G45" i="31"/>
  <c r="H45" i="31" s="1"/>
  <c r="I45" i="31" s="1"/>
  <c r="G44" i="31"/>
  <c r="H44" i="31" s="1"/>
  <c r="I44" i="31" s="1"/>
  <c r="G43" i="31"/>
  <c r="H43" i="31" s="1"/>
  <c r="I43" i="31" s="1"/>
  <c r="G42" i="31"/>
  <c r="H42" i="31" s="1"/>
  <c r="I42" i="31" s="1"/>
  <c r="G41" i="31"/>
  <c r="H41" i="31" s="1"/>
  <c r="I41" i="31" s="1"/>
  <c r="G40" i="31"/>
  <c r="H40" i="31" s="1"/>
  <c r="I40" i="31" s="1"/>
  <c r="G39" i="31"/>
  <c r="H39" i="31" s="1"/>
  <c r="I39" i="31" s="1"/>
  <c r="G38" i="31"/>
  <c r="H38" i="31" s="1"/>
  <c r="I38" i="31" s="1"/>
  <c r="G37" i="31"/>
  <c r="H37" i="31" s="1"/>
  <c r="I37" i="31" s="1"/>
  <c r="G36" i="31"/>
  <c r="H36" i="31" s="1"/>
  <c r="I36" i="31" s="1"/>
  <c r="G35" i="31"/>
  <c r="H35" i="31" s="1"/>
  <c r="I35" i="31" s="1"/>
  <c r="G22" i="31"/>
  <c r="H22" i="31" s="1"/>
  <c r="I22" i="31" s="1"/>
  <c r="G21" i="31"/>
  <c r="H21" i="31" s="1"/>
  <c r="I21" i="31" s="1"/>
  <c r="G20" i="31"/>
  <c r="H20" i="31" s="1"/>
  <c r="I20" i="31" s="1"/>
  <c r="G19" i="31"/>
  <c r="H19" i="31" s="1"/>
  <c r="I19" i="31" s="1"/>
  <c r="G18" i="31"/>
  <c r="H18" i="31" s="1"/>
  <c r="I18" i="31" s="1"/>
  <c r="G17" i="31"/>
  <c r="H17" i="31" s="1"/>
  <c r="I17" i="31" s="1"/>
  <c r="G16" i="31"/>
  <c r="H16" i="31" s="1"/>
  <c r="I16" i="31" s="1"/>
  <c r="G15" i="31"/>
  <c r="H15" i="31" s="1"/>
  <c r="I15" i="31" s="1"/>
  <c r="G14" i="31"/>
  <c r="H14" i="31" s="1"/>
  <c r="I14" i="31" s="1"/>
  <c r="G13" i="31"/>
  <c r="H13" i="31" s="1"/>
  <c r="I13" i="31" s="1"/>
  <c r="G12" i="31"/>
  <c r="H12" i="31" s="1"/>
  <c r="I12" i="31" s="1"/>
  <c r="G11" i="31"/>
  <c r="H11" i="31" s="1"/>
  <c r="I11" i="31" s="1"/>
  <c r="G10" i="31"/>
  <c r="H10" i="31" s="1"/>
  <c r="I10" i="31" s="1"/>
  <c r="G9" i="31"/>
  <c r="H9" i="31" s="1"/>
  <c r="I9" i="31" s="1"/>
  <c r="G8" i="31"/>
  <c r="H8" i="31" s="1"/>
  <c r="I8" i="31" s="1"/>
  <c r="D64" i="29"/>
  <c r="E61" i="29"/>
  <c r="D61" i="29"/>
  <c r="E57" i="29"/>
  <c r="D57" i="29"/>
  <c r="E53" i="29"/>
  <c r="D53" i="29"/>
  <c r="D43" i="29"/>
  <c r="E40" i="29"/>
  <c r="D40" i="29"/>
  <c r="E36" i="29"/>
  <c r="D36" i="29"/>
  <c r="E32" i="29"/>
  <c r="D32" i="29"/>
  <c r="D14" i="29"/>
  <c r="F20" i="29"/>
  <c r="D20" i="29"/>
  <c r="F17" i="29"/>
  <c r="D17" i="29"/>
  <c r="F13" i="29"/>
  <c r="D13" i="29"/>
  <c r="F9" i="29"/>
  <c r="D9" i="29"/>
  <c r="G9" i="29" s="1"/>
  <c r="F84" i="29"/>
  <c r="E84" i="29"/>
  <c r="D84" i="29"/>
  <c r="C84" i="29"/>
  <c r="B84" i="29"/>
  <c r="A84" i="29"/>
  <c r="F83" i="29"/>
  <c r="E83" i="29"/>
  <c r="D83" i="29"/>
  <c r="C83" i="29"/>
  <c r="B83" i="29"/>
  <c r="A83" i="29"/>
  <c r="F82" i="29"/>
  <c r="E82" i="29"/>
  <c r="D82" i="29"/>
  <c r="C82" i="29"/>
  <c r="B82" i="29"/>
  <c r="A82" i="29"/>
  <c r="F81" i="29"/>
  <c r="E81" i="29"/>
  <c r="D81" i="29"/>
  <c r="C81" i="29"/>
  <c r="B81" i="29"/>
  <c r="A81" i="29"/>
  <c r="F80" i="29"/>
  <c r="E80" i="29"/>
  <c r="D80" i="29"/>
  <c r="C80" i="29"/>
  <c r="B80" i="29"/>
  <c r="A80" i="29"/>
  <c r="F79" i="29"/>
  <c r="E79" i="29"/>
  <c r="D79" i="29"/>
  <c r="C79" i="29"/>
  <c r="B79" i="29"/>
  <c r="A79" i="29"/>
  <c r="F78" i="29"/>
  <c r="E78" i="29"/>
  <c r="D78" i="29"/>
  <c r="C78" i="29"/>
  <c r="B78" i="29"/>
  <c r="A78" i="29"/>
  <c r="F77" i="29"/>
  <c r="E77" i="29"/>
  <c r="D77" i="29"/>
  <c r="C77" i="29"/>
  <c r="B77" i="29"/>
  <c r="A77" i="29"/>
  <c r="F76" i="29"/>
  <c r="E76" i="29"/>
  <c r="D76" i="29"/>
  <c r="C76" i="29"/>
  <c r="B76" i="29"/>
  <c r="A76" i="29"/>
  <c r="F75" i="29"/>
  <c r="E75" i="29"/>
  <c r="D75" i="29"/>
  <c r="C75" i="29"/>
  <c r="B75" i="29"/>
  <c r="A75" i="29"/>
  <c r="F74" i="29"/>
  <c r="E74" i="29"/>
  <c r="D74" i="29"/>
  <c r="C74" i="29"/>
  <c r="B74" i="29"/>
  <c r="A74" i="29"/>
  <c r="F64" i="29"/>
  <c r="C64" i="29"/>
  <c r="B64" i="29"/>
  <c r="A64" i="29"/>
  <c r="F63" i="29"/>
  <c r="D63" i="29"/>
  <c r="C63" i="29"/>
  <c r="B63" i="29"/>
  <c r="A63" i="29"/>
  <c r="F62" i="29"/>
  <c r="D62" i="29"/>
  <c r="C62" i="29"/>
  <c r="B62" i="29"/>
  <c r="A62" i="29"/>
  <c r="F61" i="29"/>
  <c r="C61" i="29"/>
  <c r="B61" i="29"/>
  <c r="A61" i="29"/>
  <c r="F60" i="29"/>
  <c r="D60" i="29"/>
  <c r="C60" i="29"/>
  <c r="B60" i="29"/>
  <c r="A60" i="29"/>
  <c r="F59" i="29"/>
  <c r="D59" i="29"/>
  <c r="C59" i="29"/>
  <c r="B59" i="29"/>
  <c r="A59" i="29"/>
  <c r="F58" i="29"/>
  <c r="D58" i="29"/>
  <c r="C58" i="29"/>
  <c r="B58" i="29"/>
  <c r="A58" i="29"/>
  <c r="F57" i="29"/>
  <c r="C57" i="29"/>
  <c r="B57" i="29"/>
  <c r="A57" i="29"/>
  <c r="F56" i="29"/>
  <c r="D56" i="29"/>
  <c r="C56" i="29"/>
  <c r="B56" i="29"/>
  <c r="A56" i="29"/>
  <c r="F55" i="29"/>
  <c r="D55" i="29"/>
  <c r="C55" i="29"/>
  <c r="B55" i="29"/>
  <c r="A55" i="29"/>
  <c r="F54" i="29"/>
  <c r="D54" i="29"/>
  <c r="C54" i="29"/>
  <c r="B54" i="29"/>
  <c r="A54" i="29"/>
  <c r="F53" i="29"/>
  <c r="C53" i="29"/>
  <c r="G53" i="29" s="1"/>
  <c r="H53" i="29" s="1"/>
  <c r="I53" i="29" s="1"/>
  <c r="B53" i="29"/>
  <c r="A53" i="29"/>
  <c r="F52" i="29"/>
  <c r="D52" i="29"/>
  <c r="C52" i="29"/>
  <c r="B52" i="29"/>
  <c r="A52" i="29"/>
  <c r="F43" i="29"/>
  <c r="C43" i="29"/>
  <c r="B43" i="29"/>
  <c r="A43" i="29"/>
  <c r="F42" i="29"/>
  <c r="D42" i="29"/>
  <c r="C42" i="29"/>
  <c r="B42" i="29"/>
  <c r="A42" i="29"/>
  <c r="F41" i="29"/>
  <c r="D41" i="29"/>
  <c r="C41" i="29"/>
  <c r="B41" i="29"/>
  <c r="A41" i="29"/>
  <c r="F40" i="29"/>
  <c r="C40" i="29"/>
  <c r="B40" i="29"/>
  <c r="A40" i="29"/>
  <c r="F39" i="29"/>
  <c r="D39" i="29"/>
  <c r="C39" i="29"/>
  <c r="B39" i="29"/>
  <c r="A39" i="29"/>
  <c r="F38" i="29"/>
  <c r="D38" i="29"/>
  <c r="C38" i="29"/>
  <c r="B38" i="29"/>
  <c r="A38" i="29"/>
  <c r="F37" i="29"/>
  <c r="D37" i="29"/>
  <c r="C37" i="29"/>
  <c r="B37" i="29"/>
  <c r="A37" i="29"/>
  <c r="F36" i="29"/>
  <c r="C36" i="29"/>
  <c r="G36" i="29" s="1"/>
  <c r="H36" i="29" s="1"/>
  <c r="I36" i="29" s="1"/>
  <c r="B36" i="29"/>
  <c r="A36" i="29"/>
  <c r="F35" i="29"/>
  <c r="D35" i="29"/>
  <c r="C35" i="29"/>
  <c r="B35" i="29"/>
  <c r="A35" i="29"/>
  <c r="F34" i="29"/>
  <c r="D34" i="29"/>
  <c r="C34" i="29"/>
  <c r="B34" i="29"/>
  <c r="A34" i="29"/>
  <c r="F33" i="29"/>
  <c r="D33" i="29"/>
  <c r="C33" i="29"/>
  <c r="B33" i="29"/>
  <c r="A33" i="29"/>
  <c r="F32" i="29"/>
  <c r="C32" i="29"/>
  <c r="B32" i="29"/>
  <c r="A32" i="29"/>
  <c r="F31" i="29"/>
  <c r="D31" i="29"/>
  <c r="C31" i="29"/>
  <c r="B31" i="29"/>
  <c r="A31" i="29"/>
  <c r="D22" i="29"/>
  <c r="G22" i="29" s="1"/>
  <c r="H22" i="29" s="1"/>
  <c r="I22" i="29" s="1"/>
  <c r="C22" i="29"/>
  <c r="B22" i="29"/>
  <c r="A22" i="29"/>
  <c r="D21" i="29"/>
  <c r="C21" i="29"/>
  <c r="B21" i="29"/>
  <c r="A21" i="29"/>
  <c r="C20" i="29"/>
  <c r="B20" i="29"/>
  <c r="A20" i="29"/>
  <c r="D19" i="29"/>
  <c r="C19" i="29"/>
  <c r="B19" i="29"/>
  <c r="A19" i="29"/>
  <c r="D18" i="29"/>
  <c r="C18" i="29"/>
  <c r="B18" i="29"/>
  <c r="A18" i="29"/>
  <c r="C17" i="29"/>
  <c r="B17" i="29"/>
  <c r="A17" i="29"/>
  <c r="D16" i="29"/>
  <c r="C16" i="29"/>
  <c r="B16" i="29"/>
  <c r="A16" i="29"/>
  <c r="D15" i="29"/>
  <c r="C15" i="29"/>
  <c r="B15" i="29"/>
  <c r="A15" i="29"/>
  <c r="C14" i="29"/>
  <c r="B14" i="29"/>
  <c r="A14" i="29"/>
  <c r="C13" i="29"/>
  <c r="B13" i="29"/>
  <c r="A13" i="29"/>
  <c r="D12" i="29"/>
  <c r="C12" i="29"/>
  <c r="B12" i="29"/>
  <c r="A12" i="29"/>
  <c r="D11" i="29"/>
  <c r="C11" i="29"/>
  <c r="B11" i="29"/>
  <c r="A11" i="29"/>
  <c r="D10" i="29"/>
  <c r="C10" i="29"/>
  <c r="B10" i="29"/>
  <c r="A10" i="29"/>
  <c r="C9" i="29"/>
  <c r="B9" i="29"/>
  <c r="A9" i="29"/>
  <c r="D8" i="29"/>
  <c r="C8" i="29"/>
  <c r="B8" i="29"/>
  <c r="A8" i="29"/>
  <c r="F14" i="27"/>
  <c r="D14" i="27"/>
  <c r="A112" i="27"/>
  <c r="B112" i="27"/>
  <c r="C112" i="27"/>
  <c r="D112" i="27"/>
  <c r="E112" i="27"/>
  <c r="F112" i="27"/>
  <c r="A87" i="27"/>
  <c r="B87" i="27"/>
  <c r="C87" i="27"/>
  <c r="D87" i="27"/>
  <c r="F87" i="27"/>
  <c r="A88" i="27"/>
  <c r="B88" i="27"/>
  <c r="C88" i="27"/>
  <c r="D88" i="27"/>
  <c r="F88" i="27"/>
  <c r="A58" i="27"/>
  <c r="B58" i="27"/>
  <c r="C58" i="27"/>
  <c r="D58" i="27"/>
  <c r="F58" i="27"/>
  <c r="A59" i="27"/>
  <c r="B59" i="27"/>
  <c r="C59" i="27"/>
  <c r="D59" i="27"/>
  <c r="F59" i="27"/>
  <c r="A29" i="27"/>
  <c r="B29" i="27"/>
  <c r="C29" i="27"/>
  <c r="D29" i="27"/>
  <c r="A30" i="27"/>
  <c r="B30" i="27"/>
  <c r="C30" i="27"/>
  <c r="D30" i="27"/>
  <c r="F111" i="27"/>
  <c r="E111" i="27"/>
  <c r="D111" i="27"/>
  <c r="C111" i="27"/>
  <c r="B111" i="27"/>
  <c r="A111" i="27"/>
  <c r="F110" i="27"/>
  <c r="E110" i="27"/>
  <c r="D110" i="27"/>
  <c r="C110" i="27"/>
  <c r="B110" i="27"/>
  <c r="A110" i="27"/>
  <c r="F109" i="27"/>
  <c r="E109" i="27"/>
  <c r="D109" i="27"/>
  <c r="C109" i="27"/>
  <c r="B109" i="27"/>
  <c r="A109" i="27"/>
  <c r="F108" i="27"/>
  <c r="E108" i="27"/>
  <c r="D108" i="27"/>
  <c r="C108" i="27"/>
  <c r="B108" i="27"/>
  <c r="A108" i="27"/>
  <c r="F107" i="27"/>
  <c r="E107" i="27"/>
  <c r="D107" i="27"/>
  <c r="C107" i="27"/>
  <c r="B107" i="27"/>
  <c r="A107" i="27"/>
  <c r="F106" i="27"/>
  <c r="E106" i="27"/>
  <c r="D106" i="27"/>
  <c r="C106" i="27"/>
  <c r="B106" i="27"/>
  <c r="A106" i="27"/>
  <c r="F105" i="27"/>
  <c r="E105" i="27"/>
  <c r="D105" i="27"/>
  <c r="C105" i="27"/>
  <c r="B105" i="27"/>
  <c r="A105" i="27"/>
  <c r="F104" i="27"/>
  <c r="E104" i="27"/>
  <c r="D104" i="27"/>
  <c r="C104" i="27"/>
  <c r="B104" i="27"/>
  <c r="A104" i="27"/>
  <c r="F103" i="27"/>
  <c r="E103" i="27"/>
  <c r="D103" i="27"/>
  <c r="C103" i="27"/>
  <c r="B103" i="27"/>
  <c r="A103" i="27"/>
  <c r="F102" i="27"/>
  <c r="E102" i="27"/>
  <c r="D102" i="27"/>
  <c r="C102" i="27"/>
  <c r="B102" i="27"/>
  <c r="A102" i="27"/>
  <c r="F101" i="27"/>
  <c r="E101" i="27"/>
  <c r="D101" i="27"/>
  <c r="C101" i="27"/>
  <c r="B101" i="27"/>
  <c r="A101" i="27"/>
  <c r="F100" i="27"/>
  <c r="E100" i="27"/>
  <c r="D100" i="27"/>
  <c r="C100" i="27"/>
  <c r="B100" i="27"/>
  <c r="A100" i="27"/>
  <c r="F99" i="27"/>
  <c r="E99" i="27"/>
  <c r="D99" i="27"/>
  <c r="C99" i="27"/>
  <c r="B99" i="27"/>
  <c r="A99" i="27"/>
  <c r="F98" i="27"/>
  <c r="E98" i="27"/>
  <c r="D98" i="27"/>
  <c r="C98" i="27"/>
  <c r="B98" i="27"/>
  <c r="A98" i="27"/>
  <c r="F86" i="27"/>
  <c r="D86" i="27"/>
  <c r="C86" i="27"/>
  <c r="B86" i="27"/>
  <c r="A86" i="27"/>
  <c r="F85" i="27"/>
  <c r="E85" i="27"/>
  <c r="D85" i="27"/>
  <c r="C85" i="27"/>
  <c r="B85" i="27"/>
  <c r="A85" i="27"/>
  <c r="F84" i="27"/>
  <c r="D84" i="27"/>
  <c r="C84" i="27"/>
  <c r="B84" i="27"/>
  <c r="A84" i="27"/>
  <c r="F83" i="27"/>
  <c r="D83" i="27"/>
  <c r="C83" i="27"/>
  <c r="B83" i="27"/>
  <c r="A83" i="27"/>
  <c r="F82" i="27"/>
  <c r="D82" i="27"/>
  <c r="C82" i="27"/>
  <c r="B82" i="27"/>
  <c r="A82" i="27"/>
  <c r="F81" i="27"/>
  <c r="D81" i="27"/>
  <c r="C81" i="27"/>
  <c r="B81" i="27"/>
  <c r="A81" i="27"/>
  <c r="F80" i="27"/>
  <c r="E80" i="27"/>
  <c r="D80" i="27"/>
  <c r="C80" i="27"/>
  <c r="B80" i="27"/>
  <c r="A80" i="27"/>
  <c r="F79" i="27"/>
  <c r="D79" i="27"/>
  <c r="C79" i="27"/>
  <c r="B79" i="27"/>
  <c r="A79" i="27"/>
  <c r="F78" i="27"/>
  <c r="D78" i="27"/>
  <c r="C78" i="27"/>
  <c r="B78" i="27"/>
  <c r="A78" i="27"/>
  <c r="F77" i="27"/>
  <c r="D77" i="27"/>
  <c r="C77" i="27"/>
  <c r="B77" i="27"/>
  <c r="A77" i="27"/>
  <c r="F76" i="27"/>
  <c r="D76" i="27"/>
  <c r="C76" i="27"/>
  <c r="B76" i="27"/>
  <c r="A76" i="27"/>
  <c r="F75" i="27"/>
  <c r="D75" i="27"/>
  <c r="C75" i="27"/>
  <c r="B75" i="27"/>
  <c r="A75" i="27"/>
  <c r="F74" i="27"/>
  <c r="D74" i="27"/>
  <c r="C74" i="27"/>
  <c r="B74" i="27"/>
  <c r="A74" i="27"/>
  <c r="F73" i="27"/>
  <c r="D73" i="27"/>
  <c r="C73" i="27"/>
  <c r="B73" i="27"/>
  <c r="A73" i="27"/>
  <c r="F72" i="27"/>
  <c r="D72" i="27"/>
  <c r="C72" i="27"/>
  <c r="B72" i="27"/>
  <c r="A72" i="27"/>
  <c r="F71" i="27"/>
  <c r="D71" i="27"/>
  <c r="C71" i="27"/>
  <c r="B71" i="27"/>
  <c r="A71" i="27"/>
  <c r="F70" i="27"/>
  <c r="D70" i="27"/>
  <c r="C70" i="27"/>
  <c r="B70" i="27"/>
  <c r="A70" i="27"/>
  <c r="F69" i="27"/>
  <c r="D69" i="27"/>
  <c r="C69" i="27"/>
  <c r="B69" i="27"/>
  <c r="A69" i="27"/>
  <c r="F68" i="27"/>
  <c r="D68" i="27"/>
  <c r="C68" i="27"/>
  <c r="B68" i="27"/>
  <c r="A68" i="27"/>
  <c r="F57" i="27"/>
  <c r="D57" i="27"/>
  <c r="C57" i="27"/>
  <c r="B57" i="27"/>
  <c r="A57" i="27"/>
  <c r="F56" i="27"/>
  <c r="E56" i="27"/>
  <c r="D56" i="27"/>
  <c r="C56" i="27"/>
  <c r="B56" i="27"/>
  <c r="A56" i="27"/>
  <c r="F55" i="27"/>
  <c r="D55" i="27"/>
  <c r="C55" i="27"/>
  <c r="B55" i="27"/>
  <c r="A55" i="27"/>
  <c r="F54" i="27"/>
  <c r="D54" i="27"/>
  <c r="C54" i="27"/>
  <c r="B54" i="27"/>
  <c r="A54" i="27"/>
  <c r="F53" i="27"/>
  <c r="D53" i="27"/>
  <c r="C53" i="27"/>
  <c r="B53" i="27"/>
  <c r="A53" i="27"/>
  <c r="F52" i="27"/>
  <c r="D52" i="27"/>
  <c r="C52" i="27"/>
  <c r="B52" i="27"/>
  <c r="A52" i="27"/>
  <c r="F51" i="27"/>
  <c r="E51" i="27"/>
  <c r="D51" i="27"/>
  <c r="C51" i="27"/>
  <c r="B51" i="27"/>
  <c r="A51" i="27"/>
  <c r="F50" i="27"/>
  <c r="D50" i="27"/>
  <c r="C50" i="27"/>
  <c r="B50" i="27"/>
  <c r="A50" i="27"/>
  <c r="F49" i="27"/>
  <c r="D49" i="27"/>
  <c r="C49" i="27"/>
  <c r="B49" i="27"/>
  <c r="A49" i="27"/>
  <c r="F48" i="27"/>
  <c r="D48" i="27"/>
  <c r="C48" i="27"/>
  <c r="B48" i="27"/>
  <c r="A48" i="27"/>
  <c r="F47" i="27"/>
  <c r="D47" i="27"/>
  <c r="C47" i="27"/>
  <c r="B47" i="27"/>
  <c r="A47" i="27"/>
  <c r="F46" i="27"/>
  <c r="D46" i="27"/>
  <c r="C46" i="27"/>
  <c r="B46" i="27"/>
  <c r="A46" i="27"/>
  <c r="F45" i="27"/>
  <c r="D45" i="27"/>
  <c r="C45" i="27"/>
  <c r="B45" i="27"/>
  <c r="A45" i="27"/>
  <c r="F44" i="27"/>
  <c r="D44" i="27"/>
  <c r="C44" i="27"/>
  <c r="B44" i="27"/>
  <c r="A44" i="27"/>
  <c r="F43" i="27"/>
  <c r="D43" i="27"/>
  <c r="C43" i="27"/>
  <c r="B43" i="27"/>
  <c r="A43" i="27"/>
  <c r="F42" i="27"/>
  <c r="D42" i="27"/>
  <c r="C42" i="27"/>
  <c r="B42" i="27"/>
  <c r="A42" i="27"/>
  <c r="F41" i="27"/>
  <c r="D41" i="27"/>
  <c r="C41" i="27"/>
  <c r="B41" i="27"/>
  <c r="A41" i="27"/>
  <c r="F40" i="27"/>
  <c r="D40" i="27"/>
  <c r="C40" i="27"/>
  <c r="B40" i="27"/>
  <c r="A40" i="27"/>
  <c r="F39" i="27"/>
  <c r="D39" i="27"/>
  <c r="C39" i="27"/>
  <c r="B39" i="27"/>
  <c r="A39" i="27"/>
  <c r="D28" i="27"/>
  <c r="C28" i="27"/>
  <c r="B28" i="27"/>
  <c r="A28" i="27"/>
  <c r="D27" i="27"/>
  <c r="G27" i="27" s="1"/>
  <c r="H27" i="27" s="1"/>
  <c r="I27" i="27" s="1"/>
  <c r="C27" i="27"/>
  <c r="B27" i="27"/>
  <c r="A27" i="27"/>
  <c r="F26" i="27"/>
  <c r="D26" i="27"/>
  <c r="C26" i="27"/>
  <c r="B26" i="27"/>
  <c r="A26" i="27"/>
  <c r="D25" i="27"/>
  <c r="G25" i="27" s="1"/>
  <c r="H25" i="27" s="1"/>
  <c r="I25" i="27" s="1"/>
  <c r="C25" i="27"/>
  <c r="B25" i="27"/>
  <c r="A25" i="27"/>
  <c r="D24" i="27"/>
  <c r="C24" i="27"/>
  <c r="B24" i="27"/>
  <c r="A24" i="27"/>
  <c r="D23" i="27"/>
  <c r="C23" i="27"/>
  <c r="B23" i="27"/>
  <c r="A23" i="27"/>
  <c r="D22" i="27"/>
  <c r="C22" i="27"/>
  <c r="B22" i="27"/>
  <c r="A22" i="27"/>
  <c r="D21" i="27"/>
  <c r="G21" i="27" s="1"/>
  <c r="H21" i="27" s="1"/>
  <c r="I21" i="27" s="1"/>
  <c r="C21" i="27"/>
  <c r="B21" i="27"/>
  <c r="A21" i="27"/>
  <c r="F20" i="27"/>
  <c r="D20" i="27"/>
  <c r="C20" i="27"/>
  <c r="B20" i="27"/>
  <c r="A20" i="27"/>
  <c r="D19" i="27"/>
  <c r="G19" i="27" s="1"/>
  <c r="H19" i="27" s="1"/>
  <c r="I19" i="27" s="1"/>
  <c r="C19" i="27"/>
  <c r="B19" i="27"/>
  <c r="A19" i="27"/>
  <c r="D18" i="27"/>
  <c r="C18" i="27"/>
  <c r="B18" i="27"/>
  <c r="A18" i="27"/>
  <c r="D17" i="27"/>
  <c r="G17" i="27" s="1"/>
  <c r="H17" i="27" s="1"/>
  <c r="I17" i="27" s="1"/>
  <c r="C17" i="27"/>
  <c r="B17" i="27"/>
  <c r="A17" i="27"/>
  <c r="D16" i="27"/>
  <c r="C16" i="27"/>
  <c r="B16" i="27"/>
  <c r="A16" i="27"/>
  <c r="D15" i="27"/>
  <c r="G15" i="27" s="1"/>
  <c r="H15" i="27" s="1"/>
  <c r="I15" i="27" s="1"/>
  <c r="C15" i="27"/>
  <c r="B15" i="27"/>
  <c r="A15" i="27"/>
  <c r="C14" i="27"/>
  <c r="B14" i="27"/>
  <c r="A14" i="27"/>
  <c r="D13" i="27"/>
  <c r="G13" i="27" s="1"/>
  <c r="H13" i="27" s="1"/>
  <c r="I13" i="27" s="1"/>
  <c r="C13" i="27"/>
  <c r="B13" i="27"/>
  <c r="A13" i="27"/>
  <c r="D12" i="27"/>
  <c r="C12" i="27"/>
  <c r="B12" i="27"/>
  <c r="A12" i="27"/>
  <c r="D11" i="27"/>
  <c r="C11" i="27"/>
  <c r="B11" i="27"/>
  <c r="A11" i="27"/>
  <c r="D10" i="27"/>
  <c r="C10" i="27"/>
  <c r="B10" i="27"/>
  <c r="A10" i="27"/>
  <c r="D9" i="27"/>
  <c r="G9" i="27" s="1"/>
  <c r="H9" i="27" s="1"/>
  <c r="I9" i="27" s="1"/>
  <c r="C9" i="27"/>
  <c r="B9" i="27"/>
  <c r="A9" i="27"/>
  <c r="D8" i="27"/>
  <c r="C8" i="27"/>
  <c r="B8" i="27"/>
  <c r="A8" i="27"/>
  <c r="D23" i="23"/>
  <c r="F23" i="23"/>
  <c r="F22" i="25"/>
  <c r="G22" i="25" s="1"/>
  <c r="H22" i="25" s="1"/>
  <c r="I22" i="25" s="1"/>
  <c r="F29" i="25"/>
  <c r="D29" i="25"/>
  <c r="D22" i="25"/>
  <c r="G112" i="27"/>
  <c r="H112" i="27"/>
  <c r="I112" i="27"/>
  <c r="G30" i="27"/>
  <c r="H30" i="27" s="1"/>
  <c r="I30" i="27" s="1"/>
  <c r="G59" i="27"/>
  <c r="H59" i="27"/>
  <c r="I59" i="27"/>
  <c r="G88" i="27"/>
  <c r="H88" i="27"/>
  <c r="I88" i="27"/>
  <c r="G87" i="27"/>
  <c r="H87" i="27"/>
  <c r="I87" i="27"/>
  <c r="G58" i="27"/>
  <c r="H58" i="27"/>
  <c r="I58" i="27"/>
  <c r="G29" i="27"/>
  <c r="H29" i="27"/>
  <c r="I29" i="27" s="1"/>
  <c r="G111" i="27"/>
  <c r="H111" i="27"/>
  <c r="I111" i="27"/>
  <c r="G11" i="27"/>
  <c r="H11" i="27" s="1"/>
  <c r="I11" i="27" s="1"/>
  <c r="G76" i="27"/>
  <c r="H76" i="27"/>
  <c r="I76" i="27"/>
  <c r="G22" i="27"/>
  <c r="H22" i="27"/>
  <c r="I22" i="27" s="1"/>
  <c r="G24" i="27"/>
  <c r="H24" i="27"/>
  <c r="I24" i="27" s="1"/>
  <c r="G8" i="27"/>
  <c r="H8" i="27" s="1"/>
  <c r="I8" i="27" s="1"/>
  <c r="G40" i="27"/>
  <c r="H40" i="27"/>
  <c r="I40" i="27"/>
  <c r="G48" i="27"/>
  <c r="H48" i="27"/>
  <c r="I48" i="27"/>
  <c r="G18" i="27"/>
  <c r="H18" i="27"/>
  <c r="I18" i="27" s="1"/>
  <c r="G20" i="27"/>
  <c r="H20" i="27"/>
  <c r="I20" i="27" s="1"/>
  <c r="G28" i="27"/>
  <c r="H28" i="27"/>
  <c r="I28" i="27" s="1"/>
  <c r="G39" i="27"/>
  <c r="H39" i="27"/>
  <c r="I39" i="27"/>
  <c r="G46" i="27"/>
  <c r="H46" i="27"/>
  <c r="I46" i="27"/>
  <c r="G55" i="27"/>
  <c r="H55" i="27"/>
  <c r="I55" i="27"/>
  <c r="G57" i="27"/>
  <c r="H57" i="27"/>
  <c r="I57" i="27"/>
  <c r="G74" i="27"/>
  <c r="H74" i="27"/>
  <c r="I74" i="27"/>
  <c r="G101" i="27"/>
  <c r="H101" i="27"/>
  <c r="I101" i="27"/>
  <c r="G108" i="27"/>
  <c r="H108" i="27"/>
  <c r="I108" i="27"/>
  <c r="G43" i="27"/>
  <c r="H43" i="27"/>
  <c r="I43" i="27"/>
  <c r="G50" i="27"/>
  <c r="H50" i="27"/>
  <c r="I50" i="27"/>
  <c r="G53" i="27"/>
  <c r="H53" i="27"/>
  <c r="I53" i="27"/>
  <c r="G71" i="27"/>
  <c r="H71" i="27"/>
  <c r="I71" i="27"/>
  <c r="G78" i="27"/>
  <c r="H78" i="27"/>
  <c r="I78" i="27"/>
  <c r="G81" i="27"/>
  <c r="H81" i="27"/>
  <c r="I81" i="27"/>
  <c r="G45" i="27"/>
  <c r="H45" i="27"/>
  <c r="I45" i="27"/>
  <c r="G73" i="27"/>
  <c r="H73" i="27"/>
  <c r="I73" i="27"/>
  <c r="G83" i="27"/>
  <c r="H83" i="27"/>
  <c r="I83" i="27"/>
  <c r="G42" i="27"/>
  <c r="H42" i="27"/>
  <c r="I42" i="27"/>
  <c r="G49" i="27"/>
  <c r="H49" i="27"/>
  <c r="I49" i="27"/>
  <c r="G52" i="27"/>
  <c r="H52" i="27"/>
  <c r="I52" i="27"/>
  <c r="G70" i="27"/>
  <c r="H70" i="27"/>
  <c r="I70" i="27"/>
  <c r="G80" i="27"/>
  <c r="H80" i="27"/>
  <c r="I80" i="27"/>
  <c r="G98" i="27"/>
  <c r="H98" i="27"/>
  <c r="I98" i="27"/>
  <c r="G107" i="27"/>
  <c r="H107" i="27"/>
  <c r="I107" i="27"/>
  <c r="G85" i="27"/>
  <c r="H85" i="27"/>
  <c r="I85" i="27"/>
  <c r="G104" i="27"/>
  <c r="H104" i="27"/>
  <c r="I104" i="27"/>
  <c r="G10" i="27"/>
  <c r="H10" i="27" s="1"/>
  <c r="I10" i="27" s="1"/>
  <c r="G75" i="27"/>
  <c r="H75" i="27"/>
  <c r="I75" i="27"/>
  <c r="G77" i="27"/>
  <c r="H77" i="27"/>
  <c r="I77" i="27"/>
  <c r="G69" i="27"/>
  <c r="H69" i="27"/>
  <c r="I69" i="27"/>
  <c r="G54" i="27"/>
  <c r="H54" i="27"/>
  <c r="I54" i="27"/>
  <c r="G12" i="27"/>
  <c r="H12" i="27"/>
  <c r="I12" i="27" s="1"/>
  <c r="G47" i="27"/>
  <c r="H47" i="27"/>
  <c r="I47" i="27"/>
  <c r="G102" i="27"/>
  <c r="H102" i="27"/>
  <c r="I102" i="27"/>
  <c r="G103" i="27"/>
  <c r="H103" i="27"/>
  <c r="I103" i="27"/>
  <c r="G14" i="27"/>
  <c r="H14" i="27"/>
  <c r="I14" i="27"/>
  <c r="G16" i="27"/>
  <c r="H16" i="27" s="1"/>
  <c r="I16" i="27" s="1"/>
  <c r="G68" i="27"/>
  <c r="H68" i="27"/>
  <c r="I68" i="27"/>
  <c r="G84" i="27"/>
  <c r="H84" i="27"/>
  <c r="I84" i="27"/>
  <c r="G86" i="27"/>
  <c r="H86" i="27"/>
  <c r="I86" i="27"/>
  <c r="G100" i="27"/>
  <c r="H100" i="27"/>
  <c r="I100" i="27"/>
  <c r="G106" i="27"/>
  <c r="H106" i="27"/>
  <c r="I106" i="27"/>
  <c r="G109" i="27"/>
  <c r="H109" i="27"/>
  <c r="I109" i="27"/>
  <c r="G26" i="27"/>
  <c r="H26" i="27" s="1"/>
  <c r="I26" i="27" s="1"/>
  <c r="G41" i="27"/>
  <c r="H41" i="27"/>
  <c r="I41" i="27"/>
  <c r="G23" i="27"/>
  <c r="H23" i="27" s="1"/>
  <c r="I23" i="27" s="1"/>
  <c r="G44" i="27"/>
  <c r="H44" i="27"/>
  <c r="I44" i="27"/>
  <c r="G51" i="27"/>
  <c r="H51" i="27"/>
  <c r="I51" i="27"/>
  <c r="G56" i="27"/>
  <c r="H56" i="27"/>
  <c r="I56" i="27"/>
  <c r="G72" i="27"/>
  <c r="H72" i="27"/>
  <c r="I72" i="27"/>
  <c r="G79" i="27"/>
  <c r="H79" i="27"/>
  <c r="I79" i="27"/>
  <c r="G82" i="27"/>
  <c r="H82" i="27"/>
  <c r="I82" i="27"/>
  <c r="G99" i="27"/>
  <c r="H99" i="27"/>
  <c r="I99" i="27"/>
  <c r="G105" i="27"/>
  <c r="H105" i="27"/>
  <c r="I105" i="27"/>
  <c r="G110" i="27"/>
  <c r="H110" i="27"/>
  <c r="I110" i="27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F124" i="25"/>
  <c r="E124" i="25"/>
  <c r="D124" i="25"/>
  <c r="C124" i="25"/>
  <c r="B124" i="25"/>
  <c r="A124" i="25"/>
  <c r="F123" i="25"/>
  <c r="E123" i="25"/>
  <c r="D123" i="25"/>
  <c r="C123" i="25"/>
  <c r="B123" i="25"/>
  <c r="A123" i="25"/>
  <c r="F122" i="25"/>
  <c r="E122" i="25"/>
  <c r="D122" i="25"/>
  <c r="C122" i="25"/>
  <c r="G122" i="25"/>
  <c r="H122" i="25"/>
  <c r="I122" i="25"/>
  <c r="B122" i="25"/>
  <c r="A122" i="25"/>
  <c r="F121" i="25"/>
  <c r="E121" i="25"/>
  <c r="D121" i="25"/>
  <c r="C121" i="25"/>
  <c r="G121" i="25"/>
  <c r="H121" i="25"/>
  <c r="I121" i="25"/>
  <c r="B121" i="25"/>
  <c r="A121" i="25"/>
  <c r="F120" i="25"/>
  <c r="E120" i="25"/>
  <c r="D120" i="25"/>
  <c r="C120" i="25"/>
  <c r="B120" i="25"/>
  <c r="A120" i="25"/>
  <c r="F119" i="25"/>
  <c r="E119" i="25"/>
  <c r="D119" i="25"/>
  <c r="C119" i="25"/>
  <c r="B119" i="25"/>
  <c r="A119" i="25"/>
  <c r="F118" i="25"/>
  <c r="E118" i="25"/>
  <c r="D118" i="25"/>
  <c r="C118" i="25"/>
  <c r="G118" i="25"/>
  <c r="H118" i="25"/>
  <c r="I118" i="25"/>
  <c r="B118" i="25"/>
  <c r="A118" i="25"/>
  <c r="F117" i="25"/>
  <c r="E117" i="25"/>
  <c r="D117" i="25"/>
  <c r="C117" i="25"/>
  <c r="G117" i="25"/>
  <c r="H117" i="25"/>
  <c r="I117" i="25"/>
  <c r="B117" i="25"/>
  <c r="A117" i="25"/>
  <c r="E92" i="25"/>
  <c r="E86" i="25"/>
  <c r="F92" i="25"/>
  <c r="D92" i="25"/>
  <c r="C92" i="25"/>
  <c r="B92" i="25"/>
  <c r="A92" i="25"/>
  <c r="F94" i="25"/>
  <c r="G94" i="25"/>
  <c r="H94" i="25"/>
  <c r="I94" i="25"/>
  <c r="D94" i="25"/>
  <c r="C94" i="25"/>
  <c r="B94" i="25"/>
  <c r="A94" i="25"/>
  <c r="F93" i="25"/>
  <c r="D93" i="25"/>
  <c r="C93" i="25"/>
  <c r="B93" i="25"/>
  <c r="A93" i="25"/>
  <c r="F91" i="25"/>
  <c r="D91" i="25"/>
  <c r="C91" i="25"/>
  <c r="B91" i="25"/>
  <c r="A91" i="25"/>
  <c r="F90" i="25"/>
  <c r="D90" i="25"/>
  <c r="C90" i="25"/>
  <c r="B90" i="25"/>
  <c r="A90" i="25"/>
  <c r="F89" i="25"/>
  <c r="D89" i="25"/>
  <c r="C89" i="25"/>
  <c r="G89" i="25"/>
  <c r="H89" i="25"/>
  <c r="I89" i="25"/>
  <c r="B89" i="25"/>
  <c r="A89" i="25"/>
  <c r="F88" i="25"/>
  <c r="D88" i="25"/>
  <c r="C88" i="25"/>
  <c r="G88" i="25"/>
  <c r="H88" i="25"/>
  <c r="I88" i="25"/>
  <c r="B88" i="25"/>
  <c r="A88" i="25"/>
  <c r="F87" i="25"/>
  <c r="D87" i="25"/>
  <c r="C87" i="25"/>
  <c r="B87" i="25"/>
  <c r="A87" i="25"/>
  <c r="D31" i="25"/>
  <c r="C31" i="25"/>
  <c r="B31" i="25"/>
  <c r="A31" i="25"/>
  <c r="D30" i="25"/>
  <c r="G30" i="25" s="1"/>
  <c r="H30" i="25" s="1"/>
  <c r="I30" i="25" s="1"/>
  <c r="C30" i="25"/>
  <c r="B30" i="25"/>
  <c r="A30" i="25"/>
  <c r="D28" i="25"/>
  <c r="C28" i="25"/>
  <c r="B28" i="25"/>
  <c r="A28" i="25"/>
  <c r="D27" i="25"/>
  <c r="G27" i="25" s="1"/>
  <c r="H27" i="25" s="1"/>
  <c r="I27" i="25" s="1"/>
  <c r="C27" i="25"/>
  <c r="B27" i="25"/>
  <c r="A27" i="25"/>
  <c r="D26" i="25"/>
  <c r="C26" i="25"/>
  <c r="B26" i="25"/>
  <c r="A26" i="25"/>
  <c r="D25" i="25"/>
  <c r="G25" i="25" s="1"/>
  <c r="H25" i="25" s="1"/>
  <c r="I25" i="25" s="1"/>
  <c r="C25" i="25"/>
  <c r="B25" i="25"/>
  <c r="A25" i="25"/>
  <c r="D24" i="25"/>
  <c r="C24" i="25"/>
  <c r="B24" i="25"/>
  <c r="A24" i="25"/>
  <c r="D23" i="25"/>
  <c r="G23" i="25" s="1"/>
  <c r="H23" i="25" s="1"/>
  <c r="I23" i="25" s="1"/>
  <c r="C23" i="25"/>
  <c r="B23" i="25"/>
  <c r="A23" i="25"/>
  <c r="E61" i="25"/>
  <c r="E55" i="25"/>
  <c r="F61" i="25"/>
  <c r="D61" i="25"/>
  <c r="C61" i="25"/>
  <c r="B61" i="25"/>
  <c r="A61" i="25"/>
  <c r="F60" i="25"/>
  <c r="D60" i="25"/>
  <c r="C60" i="25"/>
  <c r="B60" i="25"/>
  <c r="A60" i="25"/>
  <c r="F58" i="25"/>
  <c r="D58" i="25"/>
  <c r="C58" i="25"/>
  <c r="B58" i="25"/>
  <c r="A58" i="25"/>
  <c r="F57" i="25"/>
  <c r="D57" i="25"/>
  <c r="C57" i="25"/>
  <c r="B57" i="25"/>
  <c r="A57" i="25"/>
  <c r="F56" i="25"/>
  <c r="D56" i="25"/>
  <c r="C56" i="25"/>
  <c r="B56" i="25"/>
  <c r="A56" i="25"/>
  <c r="F54" i="25"/>
  <c r="D54" i="25"/>
  <c r="C54" i="25"/>
  <c r="B54" i="25"/>
  <c r="A54" i="25"/>
  <c r="F63" i="25"/>
  <c r="D63" i="25"/>
  <c r="C63" i="25"/>
  <c r="B63" i="25"/>
  <c r="A63" i="25"/>
  <c r="F62" i="25"/>
  <c r="D62" i="25"/>
  <c r="C62" i="25"/>
  <c r="B62" i="25"/>
  <c r="A62" i="25"/>
  <c r="F59" i="25"/>
  <c r="D59" i="25"/>
  <c r="C59" i="25"/>
  <c r="B59" i="25"/>
  <c r="A59" i="25"/>
  <c r="C29" i="25"/>
  <c r="D32" i="25"/>
  <c r="C32" i="25"/>
  <c r="B32" i="25"/>
  <c r="A32" i="25"/>
  <c r="B29" i="25"/>
  <c r="A29" i="25"/>
  <c r="G119" i="25"/>
  <c r="H119" i="25"/>
  <c r="I119" i="25"/>
  <c r="G123" i="25"/>
  <c r="H123" i="25"/>
  <c r="I123" i="25"/>
  <c r="G24" i="25"/>
  <c r="H24" i="25" s="1"/>
  <c r="I24" i="25" s="1"/>
  <c r="G31" i="25"/>
  <c r="H31" i="25"/>
  <c r="I31" i="25"/>
  <c r="G120" i="25"/>
  <c r="H120" i="25"/>
  <c r="I120" i="25"/>
  <c r="G28" i="25"/>
  <c r="H28" i="25" s="1"/>
  <c r="I28" i="25" s="1"/>
  <c r="G124" i="25"/>
  <c r="H124" i="25"/>
  <c r="I124" i="25"/>
  <c r="G93" i="25"/>
  <c r="H93" i="25"/>
  <c r="I93" i="25"/>
  <c r="G54" i="25"/>
  <c r="H54" i="25"/>
  <c r="I54" i="25"/>
  <c r="G63" i="25"/>
  <c r="H63" i="25"/>
  <c r="I63" i="25"/>
  <c r="G91" i="25"/>
  <c r="H91" i="25"/>
  <c r="I91" i="25"/>
  <c r="G87" i="25"/>
  <c r="H87" i="25"/>
  <c r="I87" i="25"/>
  <c r="G26" i="25"/>
  <c r="H26" i="25" s="1"/>
  <c r="I26" i="25" s="1"/>
  <c r="G90" i="25"/>
  <c r="H90" i="25"/>
  <c r="I90" i="25"/>
  <c r="G92" i="25"/>
  <c r="H92" i="25"/>
  <c r="I92" i="25"/>
  <c r="G57" i="25"/>
  <c r="H57" i="25"/>
  <c r="I57" i="25"/>
  <c r="G60" i="25"/>
  <c r="H60" i="25"/>
  <c r="I60" i="25"/>
  <c r="G56" i="25"/>
  <c r="H56" i="25"/>
  <c r="I56" i="25"/>
  <c r="G58" i="25"/>
  <c r="H58" i="25"/>
  <c r="I58" i="25"/>
  <c r="G61" i="25"/>
  <c r="H61" i="25"/>
  <c r="I61" i="25"/>
  <c r="G59" i="25"/>
  <c r="H59" i="25"/>
  <c r="I59" i="25"/>
  <c r="G62" i="25"/>
  <c r="H62" i="25"/>
  <c r="I62" i="25"/>
  <c r="G29" i="25"/>
  <c r="H29" i="25" s="1"/>
  <c r="I29" i="25" s="1"/>
  <c r="G32" i="25"/>
  <c r="H32" i="25" s="1"/>
  <c r="I32" i="25" s="1"/>
  <c r="F99" i="23"/>
  <c r="E99" i="23"/>
  <c r="D99" i="23"/>
  <c r="C99" i="23"/>
  <c r="A99" i="23"/>
  <c r="F98" i="23"/>
  <c r="E98" i="23"/>
  <c r="D98" i="23"/>
  <c r="C98" i="23"/>
  <c r="A98" i="23"/>
  <c r="F97" i="23"/>
  <c r="E97" i="23"/>
  <c r="D97" i="23"/>
  <c r="C97" i="23"/>
  <c r="A97" i="23"/>
  <c r="F96" i="23"/>
  <c r="E96" i="23"/>
  <c r="D96" i="23"/>
  <c r="C96" i="23"/>
  <c r="A96" i="23"/>
  <c r="F95" i="23"/>
  <c r="E95" i="23"/>
  <c r="D95" i="23"/>
  <c r="C95" i="23"/>
  <c r="A95" i="23"/>
  <c r="F94" i="23"/>
  <c r="E94" i="23"/>
  <c r="D94" i="23"/>
  <c r="C94" i="23"/>
  <c r="A94" i="23"/>
  <c r="F93" i="23"/>
  <c r="E93" i="23"/>
  <c r="D93" i="23"/>
  <c r="C93" i="23"/>
  <c r="A93" i="23"/>
  <c r="F92" i="23"/>
  <c r="E92" i="23"/>
  <c r="D92" i="23"/>
  <c r="C92" i="23"/>
  <c r="A92" i="23"/>
  <c r="F91" i="23"/>
  <c r="E91" i="23"/>
  <c r="D91" i="23"/>
  <c r="C91" i="23"/>
  <c r="A91" i="23"/>
  <c r="F90" i="23"/>
  <c r="E90" i="23"/>
  <c r="D90" i="23"/>
  <c r="C90" i="23"/>
  <c r="A90" i="23"/>
  <c r="F89" i="23"/>
  <c r="E89" i="23"/>
  <c r="D89" i="23"/>
  <c r="C89" i="23"/>
  <c r="A89" i="23"/>
  <c r="F88" i="23"/>
  <c r="E88" i="23"/>
  <c r="D88" i="23"/>
  <c r="C88" i="23"/>
  <c r="A88" i="23"/>
  <c r="F87" i="23"/>
  <c r="E87" i="23"/>
  <c r="D87" i="23"/>
  <c r="C87" i="23"/>
  <c r="A87" i="23"/>
  <c r="F86" i="23"/>
  <c r="E86" i="23"/>
  <c r="D86" i="23"/>
  <c r="C86" i="23"/>
  <c r="A86" i="23"/>
  <c r="F85" i="23"/>
  <c r="E85" i="23"/>
  <c r="D85" i="23"/>
  <c r="C85" i="23"/>
  <c r="B85" i="23"/>
  <c r="A85" i="23"/>
  <c r="F75" i="23"/>
  <c r="D75" i="23"/>
  <c r="C75" i="23"/>
  <c r="B75" i="23"/>
  <c r="A75" i="23"/>
  <c r="F74" i="23"/>
  <c r="E74" i="23"/>
  <c r="D74" i="23"/>
  <c r="C74" i="23"/>
  <c r="B74" i="23"/>
  <c r="A74" i="23"/>
  <c r="F73" i="23"/>
  <c r="D73" i="23"/>
  <c r="C73" i="23"/>
  <c r="B73" i="23"/>
  <c r="A73" i="23"/>
  <c r="F72" i="23"/>
  <c r="D72" i="23"/>
  <c r="C72" i="23"/>
  <c r="B72" i="23"/>
  <c r="A72" i="23"/>
  <c r="F71" i="23"/>
  <c r="D71" i="23"/>
  <c r="C71" i="23"/>
  <c r="B71" i="23"/>
  <c r="A71" i="23"/>
  <c r="F70" i="23"/>
  <c r="D70" i="23"/>
  <c r="C70" i="23"/>
  <c r="B70" i="23"/>
  <c r="A70" i="23"/>
  <c r="F69" i="23"/>
  <c r="D69" i="23"/>
  <c r="C69" i="23"/>
  <c r="B69" i="23"/>
  <c r="A69" i="23"/>
  <c r="F68" i="23"/>
  <c r="D68" i="23"/>
  <c r="C68" i="23"/>
  <c r="B68" i="23"/>
  <c r="A68" i="23"/>
  <c r="F67" i="23"/>
  <c r="D67" i="23"/>
  <c r="C67" i="23"/>
  <c r="B67" i="23"/>
  <c r="A67" i="23"/>
  <c r="F66" i="23"/>
  <c r="D66" i="23"/>
  <c r="C66" i="23"/>
  <c r="B66" i="23"/>
  <c r="A66" i="23"/>
  <c r="F65" i="23"/>
  <c r="D65" i="23"/>
  <c r="C65" i="23"/>
  <c r="B65" i="23"/>
  <c r="A65" i="23"/>
  <c r="F64" i="23"/>
  <c r="D64" i="23"/>
  <c r="C64" i="23"/>
  <c r="B64" i="23"/>
  <c r="A64" i="23"/>
  <c r="F63" i="23"/>
  <c r="D63" i="23"/>
  <c r="C63" i="23"/>
  <c r="B63" i="23"/>
  <c r="A63" i="23"/>
  <c r="F62" i="23"/>
  <c r="D62" i="23"/>
  <c r="C62" i="23"/>
  <c r="B62" i="23"/>
  <c r="A62" i="23"/>
  <c r="F61" i="23"/>
  <c r="D61" i="23"/>
  <c r="C61" i="23"/>
  <c r="B61" i="23"/>
  <c r="A61" i="23"/>
  <c r="F60" i="23"/>
  <c r="D60" i="23"/>
  <c r="C60" i="23"/>
  <c r="B60" i="23"/>
  <c r="A60" i="23"/>
  <c r="F59" i="23"/>
  <c r="D59" i="23"/>
  <c r="C59" i="23"/>
  <c r="B59" i="23"/>
  <c r="A59" i="23"/>
  <c r="F50" i="23"/>
  <c r="D50" i="23"/>
  <c r="C50" i="23"/>
  <c r="B50" i="23"/>
  <c r="A50" i="23"/>
  <c r="F49" i="23"/>
  <c r="E49" i="23"/>
  <c r="D49" i="23"/>
  <c r="C49" i="23"/>
  <c r="B49" i="23"/>
  <c r="A49" i="23"/>
  <c r="F48" i="23"/>
  <c r="D48" i="23"/>
  <c r="C48" i="23"/>
  <c r="B48" i="23"/>
  <c r="A48" i="23"/>
  <c r="F47" i="23"/>
  <c r="D47" i="23"/>
  <c r="C47" i="23"/>
  <c r="B47" i="23"/>
  <c r="A47" i="23"/>
  <c r="F46" i="23"/>
  <c r="D46" i="23"/>
  <c r="C46" i="23"/>
  <c r="B46" i="23"/>
  <c r="A46" i="23"/>
  <c r="F45" i="23"/>
  <c r="D45" i="23"/>
  <c r="C45" i="23"/>
  <c r="B45" i="23"/>
  <c r="A45" i="23"/>
  <c r="F44" i="23"/>
  <c r="D44" i="23"/>
  <c r="C44" i="23"/>
  <c r="B44" i="23"/>
  <c r="A44" i="23"/>
  <c r="F43" i="23"/>
  <c r="D43" i="23"/>
  <c r="C43" i="23"/>
  <c r="B43" i="23"/>
  <c r="A43" i="23"/>
  <c r="F42" i="23"/>
  <c r="D42" i="23"/>
  <c r="C42" i="23"/>
  <c r="B42" i="23"/>
  <c r="A42" i="23"/>
  <c r="F41" i="23"/>
  <c r="D41" i="23"/>
  <c r="C41" i="23"/>
  <c r="B41" i="23"/>
  <c r="A41" i="23"/>
  <c r="F40" i="23"/>
  <c r="D40" i="23"/>
  <c r="C40" i="23"/>
  <c r="B40" i="23"/>
  <c r="A40" i="23"/>
  <c r="F39" i="23"/>
  <c r="D39" i="23"/>
  <c r="C39" i="23"/>
  <c r="B39" i="23"/>
  <c r="A39" i="23"/>
  <c r="F38" i="23"/>
  <c r="D38" i="23"/>
  <c r="C38" i="23"/>
  <c r="B38" i="23"/>
  <c r="A38" i="23"/>
  <c r="F37" i="23"/>
  <c r="D37" i="23"/>
  <c r="C37" i="23"/>
  <c r="B37" i="23"/>
  <c r="A37" i="23"/>
  <c r="F36" i="23"/>
  <c r="D36" i="23"/>
  <c r="C36" i="23"/>
  <c r="B36" i="23"/>
  <c r="A36" i="23"/>
  <c r="F35" i="23"/>
  <c r="D35" i="23"/>
  <c r="C35" i="23"/>
  <c r="B35" i="23"/>
  <c r="A35" i="23"/>
  <c r="F34" i="23"/>
  <c r="D34" i="23"/>
  <c r="C34" i="23"/>
  <c r="B34" i="23"/>
  <c r="A34" i="23"/>
  <c r="D25" i="23"/>
  <c r="C25" i="23"/>
  <c r="B25" i="23"/>
  <c r="A25" i="23"/>
  <c r="D24" i="23"/>
  <c r="C24" i="23"/>
  <c r="B24" i="23"/>
  <c r="A24" i="23"/>
  <c r="C23" i="23"/>
  <c r="B23" i="23"/>
  <c r="A23" i="23"/>
  <c r="D22" i="23"/>
  <c r="C22" i="23"/>
  <c r="B22" i="23"/>
  <c r="A22" i="23"/>
  <c r="D21" i="23"/>
  <c r="C21" i="23"/>
  <c r="B21" i="23"/>
  <c r="A21" i="23"/>
  <c r="D20" i="23"/>
  <c r="C20" i="23"/>
  <c r="B20" i="23"/>
  <c r="A20" i="23"/>
  <c r="D19" i="23"/>
  <c r="C19" i="23"/>
  <c r="B19" i="23"/>
  <c r="A19" i="23"/>
  <c r="D18" i="23"/>
  <c r="C18" i="23"/>
  <c r="B18" i="23"/>
  <c r="A18" i="23"/>
  <c r="D17" i="23"/>
  <c r="C17" i="23"/>
  <c r="B17" i="23"/>
  <c r="A17" i="23"/>
  <c r="D16" i="23"/>
  <c r="C16" i="23"/>
  <c r="B16" i="23"/>
  <c r="A16" i="23"/>
  <c r="D15" i="23"/>
  <c r="C15" i="23"/>
  <c r="B15" i="23"/>
  <c r="A15" i="23"/>
  <c r="D14" i="23"/>
  <c r="C14" i="23"/>
  <c r="B14" i="23"/>
  <c r="A14" i="23"/>
  <c r="D13" i="23"/>
  <c r="C13" i="23"/>
  <c r="B13" i="23"/>
  <c r="A13" i="23"/>
  <c r="D12" i="23"/>
  <c r="C12" i="23"/>
  <c r="B12" i="23"/>
  <c r="A12" i="23"/>
  <c r="D11" i="23"/>
  <c r="C11" i="23"/>
  <c r="B11" i="23"/>
  <c r="A11" i="23"/>
  <c r="D10" i="23"/>
  <c r="C10" i="23"/>
  <c r="B10" i="23"/>
  <c r="A10" i="23"/>
  <c r="D9" i="23"/>
  <c r="C9" i="23"/>
  <c r="B9" i="23"/>
  <c r="A9" i="23"/>
  <c r="D8" i="23"/>
  <c r="C8" i="23"/>
  <c r="B8" i="23"/>
  <c r="A8" i="23"/>
  <c r="F116" i="25"/>
  <c r="E116" i="25"/>
  <c r="D116" i="25"/>
  <c r="C116" i="25"/>
  <c r="B116" i="25"/>
  <c r="A116" i="25"/>
  <c r="F115" i="25"/>
  <c r="E115" i="25"/>
  <c r="D115" i="25"/>
  <c r="C115" i="25"/>
  <c r="B115" i="25"/>
  <c r="A115" i="25"/>
  <c r="F114" i="25"/>
  <c r="E114" i="25"/>
  <c r="D114" i="25"/>
  <c r="C114" i="25"/>
  <c r="B114" i="25"/>
  <c r="A114" i="25"/>
  <c r="F113" i="25"/>
  <c r="E113" i="25"/>
  <c r="D113" i="25"/>
  <c r="C113" i="25"/>
  <c r="B113" i="25"/>
  <c r="A113" i="25"/>
  <c r="F112" i="25"/>
  <c r="E112" i="25"/>
  <c r="D112" i="25"/>
  <c r="C112" i="25"/>
  <c r="B112" i="25"/>
  <c r="A112" i="25"/>
  <c r="F111" i="25"/>
  <c r="E111" i="25"/>
  <c r="D111" i="25"/>
  <c r="C111" i="25"/>
  <c r="B111" i="25"/>
  <c r="A111" i="25"/>
  <c r="F110" i="25"/>
  <c r="E110" i="25"/>
  <c r="D110" i="25"/>
  <c r="C110" i="25"/>
  <c r="B110" i="25"/>
  <c r="A110" i="25"/>
  <c r="F109" i="25"/>
  <c r="E109" i="25"/>
  <c r="D109" i="25"/>
  <c r="C109" i="25"/>
  <c r="B109" i="25"/>
  <c r="A109" i="25"/>
  <c r="F108" i="25"/>
  <c r="E108" i="25"/>
  <c r="D108" i="25"/>
  <c r="C108" i="25"/>
  <c r="B108" i="25"/>
  <c r="A108" i="25"/>
  <c r="F107" i="25"/>
  <c r="E107" i="25"/>
  <c r="D107" i="25"/>
  <c r="C107" i="25"/>
  <c r="B107" i="25"/>
  <c r="A107" i="25"/>
  <c r="F106" i="25"/>
  <c r="E106" i="25"/>
  <c r="D106" i="25"/>
  <c r="C106" i="25"/>
  <c r="B106" i="25"/>
  <c r="A106" i="25"/>
  <c r="F105" i="25"/>
  <c r="E105" i="25"/>
  <c r="D105" i="25"/>
  <c r="C105" i="25"/>
  <c r="B105" i="25"/>
  <c r="A105" i="25"/>
  <c r="F104" i="25"/>
  <c r="E104" i="25"/>
  <c r="D104" i="25"/>
  <c r="C104" i="25"/>
  <c r="B104" i="25"/>
  <c r="A104" i="25"/>
  <c r="F86" i="25"/>
  <c r="D86" i="25"/>
  <c r="C86" i="25"/>
  <c r="B86" i="25"/>
  <c r="A86" i="25"/>
  <c r="F85" i="25"/>
  <c r="D85" i="25"/>
  <c r="C85" i="25"/>
  <c r="B85" i="25"/>
  <c r="A85" i="25"/>
  <c r="F84" i="25"/>
  <c r="D84" i="25"/>
  <c r="C84" i="25"/>
  <c r="B84" i="25"/>
  <c r="A84" i="25"/>
  <c r="F83" i="25"/>
  <c r="D83" i="25"/>
  <c r="C83" i="25"/>
  <c r="B83" i="25"/>
  <c r="A83" i="25"/>
  <c r="F82" i="25"/>
  <c r="D82" i="25"/>
  <c r="C82" i="25"/>
  <c r="B82" i="25"/>
  <c r="A82" i="25"/>
  <c r="F81" i="25"/>
  <c r="D81" i="25"/>
  <c r="C81" i="25"/>
  <c r="B81" i="25"/>
  <c r="A81" i="25"/>
  <c r="F80" i="25"/>
  <c r="D80" i="25"/>
  <c r="C80" i="25"/>
  <c r="B80" i="25"/>
  <c r="A80" i="25"/>
  <c r="F79" i="25"/>
  <c r="D79" i="25"/>
  <c r="C79" i="25"/>
  <c r="B79" i="25"/>
  <c r="A79" i="25"/>
  <c r="F78" i="25"/>
  <c r="D78" i="25"/>
  <c r="C78" i="25"/>
  <c r="B78" i="25"/>
  <c r="A78" i="25"/>
  <c r="F77" i="25"/>
  <c r="D77" i="25"/>
  <c r="C77" i="25"/>
  <c r="B77" i="25"/>
  <c r="A77" i="25"/>
  <c r="F76" i="25"/>
  <c r="D76" i="25"/>
  <c r="C76" i="25"/>
  <c r="B76" i="25"/>
  <c r="A76" i="25"/>
  <c r="F75" i="25"/>
  <c r="D75" i="25"/>
  <c r="C75" i="25"/>
  <c r="B75" i="25"/>
  <c r="A75" i="25"/>
  <c r="F74" i="25"/>
  <c r="D74" i="25"/>
  <c r="C74" i="25"/>
  <c r="B74" i="25"/>
  <c r="A74" i="25"/>
  <c r="F73" i="25"/>
  <c r="D73" i="25"/>
  <c r="C73" i="25"/>
  <c r="B73" i="25"/>
  <c r="A73" i="25"/>
  <c r="F72" i="25"/>
  <c r="D72" i="25"/>
  <c r="C72" i="25"/>
  <c r="B72" i="25"/>
  <c r="A72" i="25"/>
  <c r="F55" i="25"/>
  <c r="D55" i="25"/>
  <c r="C55" i="25"/>
  <c r="B55" i="25"/>
  <c r="A55" i="25"/>
  <c r="F53" i="25"/>
  <c r="D53" i="25"/>
  <c r="C53" i="25"/>
  <c r="B53" i="25"/>
  <c r="A53" i="25"/>
  <c r="F52" i="25"/>
  <c r="D52" i="25"/>
  <c r="C52" i="25"/>
  <c r="B52" i="25"/>
  <c r="A52" i="25"/>
  <c r="F51" i="25"/>
  <c r="D51" i="25"/>
  <c r="C51" i="25"/>
  <c r="B51" i="25"/>
  <c r="A51" i="25"/>
  <c r="F50" i="25"/>
  <c r="D50" i="25"/>
  <c r="C50" i="25"/>
  <c r="B50" i="25"/>
  <c r="A50" i="25"/>
  <c r="F49" i="25"/>
  <c r="D49" i="25"/>
  <c r="C49" i="25"/>
  <c r="B49" i="25"/>
  <c r="A49" i="25"/>
  <c r="F48" i="25"/>
  <c r="D48" i="25"/>
  <c r="C48" i="25"/>
  <c r="B48" i="25"/>
  <c r="A48" i="25"/>
  <c r="F47" i="25"/>
  <c r="D47" i="25"/>
  <c r="C47" i="25"/>
  <c r="B47" i="25"/>
  <c r="A47" i="25"/>
  <c r="F46" i="25"/>
  <c r="D46" i="25"/>
  <c r="C46" i="25"/>
  <c r="B46" i="25"/>
  <c r="A46" i="25"/>
  <c r="F45" i="25"/>
  <c r="D45" i="25"/>
  <c r="C45" i="25"/>
  <c r="B45" i="25"/>
  <c r="A45" i="25"/>
  <c r="F44" i="25"/>
  <c r="D44" i="25"/>
  <c r="C44" i="25"/>
  <c r="B44" i="25"/>
  <c r="A44" i="25"/>
  <c r="F43" i="25"/>
  <c r="D43" i="25"/>
  <c r="C43" i="25"/>
  <c r="B43" i="25"/>
  <c r="A43" i="25"/>
  <c r="F42" i="25"/>
  <c r="D42" i="25"/>
  <c r="C42" i="25"/>
  <c r="B42" i="25"/>
  <c r="A42" i="25"/>
  <c r="F41" i="25"/>
  <c r="D41" i="25"/>
  <c r="C41" i="25"/>
  <c r="B41" i="25"/>
  <c r="A41" i="25"/>
  <c r="C22" i="25"/>
  <c r="B22" i="25"/>
  <c r="A22" i="25"/>
  <c r="D21" i="25"/>
  <c r="C21" i="25"/>
  <c r="B21" i="25"/>
  <c r="A21" i="25"/>
  <c r="D20" i="25"/>
  <c r="G20" i="25" s="1"/>
  <c r="H20" i="25" s="1"/>
  <c r="I20" i="25" s="1"/>
  <c r="C20" i="25"/>
  <c r="B20" i="25"/>
  <c r="A20" i="25"/>
  <c r="D19" i="25"/>
  <c r="G19" i="25" s="1"/>
  <c r="H19" i="25" s="1"/>
  <c r="I19" i="25" s="1"/>
  <c r="C19" i="25"/>
  <c r="B19" i="25"/>
  <c r="A19" i="25"/>
  <c r="D18" i="25"/>
  <c r="G18" i="25" s="1"/>
  <c r="H18" i="25" s="1"/>
  <c r="I18" i="25" s="1"/>
  <c r="C18" i="25"/>
  <c r="B18" i="25"/>
  <c r="A18" i="25"/>
  <c r="D17" i="25"/>
  <c r="G17" i="25" s="1"/>
  <c r="H17" i="25" s="1"/>
  <c r="I17" i="25" s="1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G13" i="25" s="1"/>
  <c r="H13" i="25" s="1"/>
  <c r="I13" i="25" s="1"/>
  <c r="C13" i="25"/>
  <c r="B13" i="25"/>
  <c r="A13" i="25"/>
  <c r="D12" i="25"/>
  <c r="G12" i="25" s="1"/>
  <c r="H12" i="25" s="1"/>
  <c r="I12" i="25" s="1"/>
  <c r="C12" i="25"/>
  <c r="B12" i="25"/>
  <c r="A12" i="25"/>
  <c r="D11" i="25"/>
  <c r="C11" i="25"/>
  <c r="B11" i="25"/>
  <c r="A11" i="25"/>
  <c r="D10" i="25"/>
  <c r="G10" i="25" s="1"/>
  <c r="H10" i="25" s="1"/>
  <c r="I10" i="25" s="1"/>
  <c r="C10" i="25"/>
  <c r="B10" i="25"/>
  <c r="A10" i="25"/>
  <c r="D9" i="25"/>
  <c r="C9" i="25"/>
  <c r="B9" i="25"/>
  <c r="A9" i="25"/>
  <c r="D8" i="25"/>
  <c r="G8" i="25" s="1"/>
  <c r="H8" i="25" s="1"/>
  <c r="I8" i="25" s="1"/>
  <c r="C8" i="25"/>
  <c r="B8" i="25"/>
  <c r="A8" i="25"/>
  <c r="G116" i="25"/>
  <c r="H116" i="25"/>
  <c r="I116" i="25"/>
  <c r="G41" i="25"/>
  <c r="H41" i="25"/>
  <c r="I41" i="25"/>
  <c r="G45" i="25"/>
  <c r="H45" i="25"/>
  <c r="I45" i="25"/>
  <c r="G47" i="25"/>
  <c r="H47" i="25"/>
  <c r="I47" i="25"/>
  <c r="G48" i="25"/>
  <c r="H48" i="25"/>
  <c r="I48" i="25"/>
  <c r="G51" i="25"/>
  <c r="H51" i="25"/>
  <c r="I51" i="25"/>
  <c r="G52" i="25"/>
  <c r="H52" i="25"/>
  <c r="I52" i="25"/>
  <c r="G44" i="25"/>
  <c r="H44" i="25"/>
  <c r="I44" i="25"/>
  <c r="G55" i="25"/>
  <c r="H55" i="25"/>
  <c r="I55" i="25"/>
  <c r="G74" i="25"/>
  <c r="H74" i="25"/>
  <c r="I74" i="25"/>
  <c r="G77" i="25"/>
  <c r="H77" i="25"/>
  <c r="I77" i="25"/>
  <c r="G81" i="25"/>
  <c r="H81" i="25"/>
  <c r="I81" i="25"/>
  <c r="G85" i="25"/>
  <c r="H85" i="25"/>
  <c r="I85" i="25"/>
  <c r="G104" i="25"/>
  <c r="H104" i="25"/>
  <c r="I104" i="25"/>
  <c r="G105" i="25"/>
  <c r="H105" i="25"/>
  <c r="I105" i="25"/>
  <c r="G108" i="25"/>
  <c r="H108" i="25"/>
  <c r="I108" i="25"/>
  <c r="G111" i="25"/>
  <c r="H111" i="25"/>
  <c r="I111" i="25"/>
  <c r="G112" i="25"/>
  <c r="H112" i="25"/>
  <c r="I112" i="25"/>
  <c r="G115" i="25"/>
  <c r="H115" i="25"/>
  <c r="I115" i="25"/>
  <c r="G9" i="25"/>
  <c r="H9" i="25" s="1"/>
  <c r="I9" i="25" s="1"/>
  <c r="G16" i="25"/>
  <c r="H16" i="25" s="1"/>
  <c r="I16" i="25" s="1"/>
  <c r="G42" i="25"/>
  <c r="H42" i="25"/>
  <c r="I42" i="25"/>
  <c r="G49" i="25"/>
  <c r="H49" i="25"/>
  <c r="I49" i="25"/>
  <c r="G53" i="25"/>
  <c r="H53" i="25"/>
  <c r="I53" i="25"/>
  <c r="G72" i="25"/>
  <c r="H72" i="25"/>
  <c r="I72" i="25"/>
  <c r="G76" i="25"/>
  <c r="H76" i="25"/>
  <c r="I76" i="25"/>
  <c r="G79" i="25"/>
  <c r="H79" i="25"/>
  <c r="I79" i="25"/>
  <c r="G83" i="25"/>
  <c r="H83" i="25"/>
  <c r="I83" i="25"/>
  <c r="G107" i="25"/>
  <c r="H107" i="25"/>
  <c r="I107" i="25"/>
  <c r="G11" i="25"/>
  <c r="H11" i="25"/>
  <c r="I11" i="25" s="1"/>
  <c r="G14" i="25"/>
  <c r="H14" i="25" s="1"/>
  <c r="I14" i="25" s="1"/>
  <c r="G15" i="25"/>
  <c r="H15" i="25" s="1"/>
  <c r="I15" i="25" s="1"/>
  <c r="G21" i="25"/>
  <c r="H21" i="25"/>
  <c r="I21" i="25" s="1"/>
  <c r="G43" i="25"/>
  <c r="H43" i="25"/>
  <c r="I43" i="25"/>
  <c r="G46" i="25"/>
  <c r="H46" i="25"/>
  <c r="I46" i="25"/>
  <c r="G50" i="25"/>
  <c r="H50" i="25"/>
  <c r="I50" i="25"/>
  <c r="G73" i="25"/>
  <c r="H73" i="25"/>
  <c r="I73" i="25"/>
  <c r="G75" i="25"/>
  <c r="H75" i="25"/>
  <c r="I75" i="25"/>
  <c r="G78" i="25"/>
  <c r="H78" i="25"/>
  <c r="I78" i="25"/>
  <c r="G80" i="25"/>
  <c r="H80" i="25"/>
  <c r="I80" i="25"/>
  <c r="G82" i="25"/>
  <c r="H82" i="25"/>
  <c r="I82" i="25"/>
  <c r="G84" i="25"/>
  <c r="H84" i="25"/>
  <c r="I84" i="25"/>
  <c r="G86" i="25"/>
  <c r="H86" i="25"/>
  <c r="I86" i="25"/>
  <c r="G106" i="25"/>
  <c r="H106" i="25"/>
  <c r="I106" i="25"/>
  <c r="G109" i="25"/>
  <c r="H109" i="25"/>
  <c r="I109" i="25"/>
  <c r="G110" i="25"/>
  <c r="H110" i="25"/>
  <c r="I110" i="25"/>
  <c r="G113" i="25"/>
  <c r="H113" i="25"/>
  <c r="I113" i="25"/>
  <c r="G114" i="25"/>
  <c r="H114" i="25"/>
  <c r="I114" i="25"/>
  <c r="G24" i="23"/>
  <c r="H24" i="23"/>
  <c r="I24" i="23"/>
  <c r="G98" i="23"/>
  <c r="H98" i="23"/>
  <c r="I98" i="23"/>
  <c r="G99" i="23"/>
  <c r="H99" i="23"/>
  <c r="I99" i="23"/>
  <c r="G75" i="23"/>
  <c r="H75" i="23"/>
  <c r="I75" i="23"/>
  <c r="G50" i="23"/>
  <c r="H50" i="23"/>
  <c r="I50" i="23"/>
  <c r="G25" i="23"/>
  <c r="H25" i="23"/>
  <c r="I25" i="23"/>
  <c r="G49" i="23"/>
  <c r="A94" i="21"/>
  <c r="B94" i="21"/>
  <c r="C94" i="21"/>
  <c r="D94" i="21"/>
  <c r="E94" i="21"/>
  <c r="F94" i="21"/>
  <c r="A70" i="21"/>
  <c r="B70" i="21"/>
  <c r="C70" i="21"/>
  <c r="D70" i="21"/>
  <c r="F70" i="21"/>
  <c r="A71" i="21"/>
  <c r="B71" i="21"/>
  <c r="C71" i="21"/>
  <c r="D71" i="21"/>
  <c r="G71" i="21"/>
  <c r="H71" i="21"/>
  <c r="I71" i="21"/>
  <c r="F71" i="21"/>
  <c r="A46" i="21"/>
  <c r="B46" i="21"/>
  <c r="C46" i="21"/>
  <c r="D46" i="21"/>
  <c r="F46" i="21"/>
  <c r="A47" i="21"/>
  <c r="B47" i="21"/>
  <c r="C47" i="21"/>
  <c r="D47" i="21"/>
  <c r="F47" i="21"/>
  <c r="A22" i="21"/>
  <c r="B22" i="21"/>
  <c r="C22" i="21"/>
  <c r="D22" i="21"/>
  <c r="A23" i="21"/>
  <c r="B23" i="21"/>
  <c r="C23" i="21"/>
  <c r="D23" i="21"/>
  <c r="G23" i="21"/>
  <c r="H23" i="21"/>
  <c r="I23" i="21"/>
  <c r="A21" i="21"/>
  <c r="B21" i="21"/>
  <c r="C21" i="21"/>
  <c r="D21" i="21"/>
  <c r="A45" i="21"/>
  <c r="B45" i="21"/>
  <c r="C45" i="21"/>
  <c r="D45" i="21"/>
  <c r="F45" i="21"/>
  <c r="G45" i="21"/>
  <c r="H45" i="21"/>
  <c r="I45" i="21"/>
  <c r="A69" i="21"/>
  <c r="B69" i="21"/>
  <c r="C69" i="21"/>
  <c r="D69" i="21"/>
  <c r="F69" i="21"/>
  <c r="A93" i="21"/>
  <c r="B93" i="21"/>
  <c r="C93" i="21"/>
  <c r="D93" i="21"/>
  <c r="E93" i="21"/>
  <c r="F93" i="21"/>
  <c r="A92" i="21"/>
  <c r="B92" i="21"/>
  <c r="C92" i="21"/>
  <c r="D92" i="21"/>
  <c r="E92" i="21"/>
  <c r="F92" i="21"/>
  <c r="F91" i="21"/>
  <c r="E91" i="21"/>
  <c r="D91" i="21"/>
  <c r="C91" i="21"/>
  <c r="B91" i="21"/>
  <c r="A91" i="21"/>
  <c r="F90" i="21"/>
  <c r="E90" i="21"/>
  <c r="C90" i="21"/>
  <c r="D90" i="21"/>
  <c r="B90" i="21"/>
  <c r="A90" i="21"/>
  <c r="F89" i="21"/>
  <c r="E89" i="21"/>
  <c r="D89" i="21"/>
  <c r="C89" i="21"/>
  <c r="B89" i="21"/>
  <c r="A89" i="21"/>
  <c r="F88" i="21"/>
  <c r="E88" i="21"/>
  <c r="C88" i="21"/>
  <c r="D88" i="21"/>
  <c r="B88" i="21"/>
  <c r="A88" i="21"/>
  <c r="F87" i="21"/>
  <c r="E87" i="21"/>
  <c r="D87" i="21"/>
  <c r="C87" i="21"/>
  <c r="B87" i="21"/>
  <c r="A87" i="21"/>
  <c r="F86" i="21"/>
  <c r="E86" i="21"/>
  <c r="D86" i="21"/>
  <c r="G86" i="21"/>
  <c r="H86" i="21"/>
  <c r="I86" i="21"/>
  <c r="C86" i="21"/>
  <c r="B86" i="21"/>
  <c r="A86" i="21"/>
  <c r="F85" i="21"/>
  <c r="E85" i="21"/>
  <c r="D85" i="21"/>
  <c r="C85" i="21"/>
  <c r="G85" i="21"/>
  <c r="H85" i="21"/>
  <c r="I85" i="21"/>
  <c r="B85" i="21"/>
  <c r="A85" i="21"/>
  <c r="F84" i="21"/>
  <c r="E84" i="21"/>
  <c r="C84" i="21"/>
  <c r="D84" i="21"/>
  <c r="B84" i="21"/>
  <c r="A84" i="21"/>
  <c r="F83" i="21"/>
  <c r="E83" i="21"/>
  <c r="D83" i="21"/>
  <c r="C83" i="21"/>
  <c r="B83" i="21"/>
  <c r="A83" i="21"/>
  <c r="F82" i="21"/>
  <c r="E82" i="21"/>
  <c r="G82" i="21"/>
  <c r="H82" i="21"/>
  <c r="I82" i="21"/>
  <c r="C82" i="21"/>
  <c r="D82" i="21"/>
  <c r="B82" i="21"/>
  <c r="A82" i="21"/>
  <c r="F81" i="21"/>
  <c r="E81" i="21"/>
  <c r="D81" i="21"/>
  <c r="C81" i="21"/>
  <c r="B81" i="21"/>
  <c r="A81" i="21"/>
  <c r="F68" i="21"/>
  <c r="D68" i="21"/>
  <c r="C68" i="21"/>
  <c r="B68" i="21"/>
  <c r="A68" i="21"/>
  <c r="F67" i="21"/>
  <c r="C67" i="21"/>
  <c r="D67" i="21"/>
  <c r="B67" i="21"/>
  <c r="A67" i="21"/>
  <c r="F66" i="21"/>
  <c r="D66" i="21"/>
  <c r="C66" i="21"/>
  <c r="B66" i="21"/>
  <c r="A66" i="21"/>
  <c r="F65" i="21"/>
  <c r="D65" i="21"/>
  <c r="C65" i="21"/>
  <c r="B65" i="21"/>
  <c r="A65" i="21"/>
  <c r="F64" i="21"/>
  <c r="D64" i="21"/>
  <c r="G64" i="21"/>
  <c r="H64" i="21"/>
  <c r="I64" i="21"/>
  <c r="C64" i="21"/>
  <c r="B64" i="21"/>
  <c r="A64" i="21"/>
  <c r="F63" i="21"/>
  <c r="C63" i="21"/>
  <c r="D63" i="21"/>
  <c r="G63" i="21"/>
  <c r="H63" i="21"/>
  <c r="I63" i="21"/>
  <c r="B63" i="21"/>
  <c r="A63" i="21"/>
  <c r="F62" i="21"/>
  <c r="D62" i="21"/>
  <c r="C62" i="21"/>
  <c r="B62" i="21"/>
  <c r="A62" i="21"/>
  <c r="F61" i="21"/>
  <c r="D61" i="21"/>
  <c r="C61" i="21"/>
  <c r="B61" i="21"/>
  <c r="A61" i="21"/>
  <c r="F60" i="21"/>
  <c r="D60" i="21"/>
  <c r="C60" i="21"/>
  <c r="G60" i="21"/>
  <c r="H60" i="21"/>
  <c r="I60" i="21"/>
  <c r="B60" i="21"/>
  <c r="A60" i="21"/>
  <c r="F59" i="21"/>
  <c r="C59" i="21"/>
  <c r="G59" i="21"/>
  <c r="H59" i="21"/>
  <c r="I59" i="21"/>
  <c r="D59" i="21"/>
  <c r="B59" i="21"/>
  <c r="A59" i="21"/>
  <c r="F58" i="21"/>
  <c r="D58" i="21"/>
  <c r="C58" i="21"/>
  <c r="B58" i="21"/>
  <c r="A58" i="21"/>
  <c r="F57" i="21"/>
  <c r="D57" i="21"/>
  <c r="C57" i="21"/>
  <c r="G57" i="21"/>
  <c r="H57" i="21"/>
  <c r="I57" i="21"/>
  <c r="B57" i="21"/>
  <c r="A57" i="21"/>
  <c r="F56" i="21"/>
  <c r="D56" i="21"/>
  <c r="C56" i="21"/>
  <c r="B56" i="21"/>
  <c r="A56" i="21"/>
  <c r="F44" i="21"/>
  <c r="D44" i="21"/>
  <c r="C44" i="21"/>
  <c r="B44" i="21"/>
  <c r="A44" i="21"/>
  <c r="F43" i="21"/>
  <c r="D43" i="21"/>
  <c r="C43" i="21"/>
  <c r="B43" i="21"/>
  <c r="A43" i="21"/>
  <c r="F42" i="21"/>
  <c r="D42" i="21"/>
  <c r="C42" i="21"/>
  <c r="B42" i="21"/>
  <c r="A42" i="21"/>
  <c r="F41" i="21"/>
  <c r="D41" i="21"/>
  <c r="C41" i="21"/>
  <c r="B41" i="21"/>
  <c r="A41" i="21"/>
  <c r="F40" i="21"/>
  <c r="C40" i="21"/>
  <c r="D40" i="21"/>
  <c r="B40" i="21"/>
  <c r="A40" i="21"/>
  <c r="F39" i="21"/>
  <c r="D39" i="21"/>
  <c r="G39" i="21"/>
  <c r="H39" i="21"/>
  <c r="I39" i="21"/>
  <c r="C39" i="21"/>
  <c r="B39" i="21"/>
  <c r="A39" i="21"/>
  <c r="F38" i="21"/>
  <c r="D38" i="21"/>
  <c r="C38" i="21"/>
  <c r="G38" i="21"/>
  <c r="H38" i="21"/>
  <c r="I38" i="21"/>
  <c r="B38" i="21"/>
  <c r="A38" i="21"/>
  <c r="F37" i="21"/>
  <c r="D37" i="21"/>
  <c r="C37" i="21"/>
  <c r="B37" i="21"/>
  <c r="A37" i="21"/>
  <c r="F36" i="21"/>
  <c r="D36" i="21"/>
  <c r="C36" i="21"/>
  <c r="B36" i="21"/>
  <c r="A36" i="21"/>
  <c r="F35" i="21"/>
  <c r="D35" i="21"/>
  <c r="C35" i="21"/>
  <c r="B35" i="21"/>
  <c r="A35" i="21"/>
  <c r="F34" i="21"/>
  <c r="D34" i="21"/>
  <c r="C34" i="21"/>
  <c r="B34" i="21"/>
  <c r="A34" i="21"/>
  <c r="F33" i="21"/>
  <c r="D33" i="21"/>
  <c r="C33" i="21"/>
  <c r="B33" i="21"/>
  <c r="A33" i="21"/>
  <c r="F32" i="21"/>
  <c r="D32" i="21"/>
  <c r="C32" i="21"/>
  <c r="B32" i="21"/>
  <c r="A32" i="21"/>
  <c r="D20" i="21"/>
  <c r="C20" i="21"/>
  <c r="B20" i="21"/>
  <c r="A20" i="21"/>
  <c r="D19" i="21"/>
  <c r="C19" i="21"/>
  <c r="B19" i="21"/>
  <c r="A19" i="21"/>
  <c r="D18" i="21"/>
  <c r="C18" i="21"/>
  <c r="B18" i="21"/>
  <c r="A18" i="21"/>
  <c r="D17" i="21"/>
  <c r="G17" i="21"/>
  <c r="H17" i="21"/>
  <c r="I17" i="21"/>
  <c r="C17" i="21"/>
  <c r="B17" i="21"/>
  <c r="A17" i="21"/>
  <c r="D16" i="21"/>
  <c r="C16" i="21"/>
  <c r="B16" i="21"/>
  <c r="A16" i="21"/>
  <c r="D15" i="21"/>
  <c r="G15" i="21"/>
  <c r="H15" i="21"/>
  <c r="I15" i="21"/>
  <c r="C15" i="21"/>
  <c r="B15" i="21"/>
  <c r="A15" i="21"/>
  <c r="D14" i="21"/>
  <c r="C14" i="21"/>
  <c r="B14" i="21"/>
  <c r="A14" i="21"/>
  <c r="D13" i="21"/>
  <c r="G13" i="21"/>
  <c r="H13" i="21"/>
  <c r="I13" i="21"/>
  <c r="C13" i="21"/>
  <c r="B13" i="21"/>
  <c r="A13" i="21"/>
  <c r="D12" i="21"/>
  <c r="C12" i="21"/>
  <c r="B12" i="21"/>
  <c r="A12" i="21"/>
  <c r="D11" i="21"/>
  <c r="G11" i="21"/>
  <c r="H11" i="21"/>
  <c r="I11" i="21"/>
  <c r="C11" i="21"/>
  <c r="B11" i="21"/>
  <c r="A11" i="21"/>
  <c r="D10" i="21"/>
  <c r="C10" i="21"/>
  <c r="B10" i="21"/>
  <c r="A10" i="21"/>
  <c r="D9" i="21"/>
  <c r="G9" i="21"/>
  <c r="H9" i="21"/>
  <c r="I9" i="21"/>
  <c r="C9" i="21"/>
  <c r="B9" i="21"/>
  <c r="A9" i="21"/>
  <c r="D8" i="21"/>
  <c r="C8" i="21"/>
  <c r="B8" i="21"/>
  <c r="A8" i="21"/>
  <c r="G19" i="21"/>
  <c r="H19" i="21"/>
  <c r="I19" i="21"/>
  <c r="A81" i="18"/>
  <c r="B81" i="18"/>
  <c r="C81" i="18"/>
  <c r="D81" i="18"/>
  <c r="G81" i="18"/>
  <c r="H81" i="18"/>
  <c r="I81" i="18"/>
  <c r="E81" i="18"/>
  <c r="F81" i="18"/>
  <c r="A82" i="18"/>
  <c r="B82" i="18"/>
  <c r="C82" i="18"/>
  <c r="D82" i="18"/>
  <c r="E82" i="18"/>
  <c r="F82" i="18"/>
  <c r="A61" i="18"/>
  <c r="B61" i="18"/>
  <c r="C61" i="18"/>
  <c r="D61" i="18"/>
  <c r="F61" i="18"/>
  <c r="A62" i="18"/>
  <c r="B62" i="18"/>
  <c r="C62" i="18"/>
  <c r="D62" i="18"/>
  <c r="F62" i="18"/>
  <c r="A40" i="18"/>
  <c r="B40" i="18"/>
  <c r="C40" i="18"/>
  <c r="D40" i="18"/>
  <c r="F40" i="18"/>
  <c r="A41" i="18"/>
  <c r="B41" i="18"/>
  <c r="C41" i="18"/>
  <c r="D41" i="18"/>
  <c r="F41" i="18"/>
  <c r="A19" i="18"/>
  <c r="B19" i="18"/>
  <c r="C19" i="18"/>
  <c r="D19" i="18"/>
  <c r="A20" i="18"/>
  <c r="B20" i="18"/>
  <c r="C20" i="18"/>
  <c r="D20" i="18"/>
  <c r="F80" i="18"/>
  <c r="C80" i="18"/>
  <c r="D80" i="18"/>
  <c r="E80" i="18"/>
  <c r="B80" i="18"/>
  <c r="A80" i="18"/>
  <c r="F79" i="18"/>
  <c r="E79" i="18"/>
  <c r="D79" i="18"/>
  <c r="C79" i="18"/>
  <c r="B79" i="18"/>
  <c r="A79" i="18"/>
  <c r="F78" i="18"/>
  <c r="E78" i="18"/>
  <c r="D78" i="18"/>
  <c r="C78" i="18"/>
  <c r="B78" i="18"/>
  <c r="A78" i="18"/>
  <c r="F77" i="18"/>
  <c r="E77" i="18"/>
  <c r="D77" i="18"/>
  <c r="C77" i="18"/>
  <c r="B77" i="18"/>
  <c r="A77" i="18"/>
  <c r="F76" i="18"/>
  <c r="E76" i="18"/>
  <c r="G76" i="18"/>
  <c r="H76" i="18"/>
  <c r="I76" i="18"/>
  <c r="C76" i="18"/>
  <c r="D76" i="18"/>
  <c r="B76" i="18"/>
  <c r="A76" i="18"/>
  <c r="F75" i="18"/>
  <c r="E75" i="18"/>
  <c r="D75" i="18"/>
  <c r="C75" i="18"/>
  <c r="B75" i="18"/>
  <c r="A75" i="18"/>
  <c r="F74" i="18"/>
  <c r="E74" i="18"/>
  <c r="D74" i="18"/>
  <c r="C74" i="18"/>
  <c r="B74" i="18"/>
  <c r="A74" i="18"/>
  <c r="F73" i="18"/>
  <c r="C73" i="18"/>
  <c r="D73" i="18"/>
  <c r="E73" i="18"/>
  <c r="B73" i="18"/>
  <c r="A73" i="18"/>
  <c r="F72" i="18"/>
  <c r="E72" i="18"/>
  <c r="D72" i="18"/>
  <c r="C72" i="18"/>
  <c r="G72" i="18"/>
  <c r="H72" i="18"/>
  <c r="I72" i="18"/>
  <c r="B72" i="18"/>
  <c r="A72" i="18"/>
  <c r="F60" i="18"/>
  <c r="D60" i="18"/>
  <c r="C60" i="18"/>
  <c r="G60" i="18"/>
  <c r="H60" i="18"/>
  <c r="I60" i="18"/>
  <c r="B60" i="18"/>
  <c r="A60" i="18"/>
  <c r="F59" i="18"/>
  <c r="D59" i="18"/>
  <c r="C59" i="18"/>
  <c r="B59" i="18"/>
  <c r="A59" i="18"/>
  <c r="F58" i="18"/>
  <c r="D58" i="18"/>
  <c r="C58" i="18"/>
  <c r="B58" i="18"/>
  <c r="A58" i="18"/>
  <c r="F57" i="18"/>
  <c r="D57" i="18"/>
  <c r="C57" i="18"/>
  <c r="G57" i="18"/>
  <c r="H57" i="18"/>
  <c r="I57" i="18"/>
  <c r="B57" i="18"/>
  <c r="A57" i="18"/>
  <c r="F56" i="18"/>
  <c r="C56" i="18"/>
  <c r="D56" i="18"/>
  <c r="B56" i="18"/>
  <c r="A56" i="18"/>
  <c r="F55" i="18"/>
  <c r="D55" i="18"/>
  <c r="C55" i="18"/>
  <c r="B55" i="18"/>
  <c r="A55" i="18"/>
  <c r="F54" i="18"/>
  <c r="C54" i="18"/>
  <c r="D54" i="18"/>
  <c r="G54" i="18"/>
  <c r="H54" i="18"/>
  <c r="I54" i="18"/>
  <c r="B54" i="18"/>
  <c r="A54" i="18"/>
  <c r="F53" i="18"/>
  <c r="C53" i="18"/>
  <c r="G53" i="18"/>
  <c r="H53" i="18"/>
  <c r="I53" i="18"/>
  <c r="D53" i="18"/>
  <c r="B53" i="18"/>
  <c r="A53" i="18"/>
  <c r="F52" i="18"/>
  <c r="D52" i="18"/>
  <c r="C52" i="18"/>
  <c r="B52" i="18"/>
  <c r="A52" i="18"/>
  <c r="F51" i="18"/>
  <c r="D51" i="18"/>
  <c r="C51" i="18"/>
  <c r="B51" i="18"/>
  <c r="A51" i="18"/>
  <c r="F50" i="18"/>
  <c r="D50" i="18"/>
  <c r="C50" i="18"/>
  <c r="G50" i="18"/>
  <c r="H50" i="18"/>
  <c r="I50" i="18"/>
  <c r="B50" i="18"/>
  <c r="A50" i="18"/>
  <c r="F39" i="18"/>
  <c r="D39" i="18"/>
  <c r="C39" i="18"/>
  <c r="B39" i="18"/>
  <c r="A39" i="18"/>
  <c r="F38" i="18"/>
  <c r="D38" i="18"/>
  <c r="C38" i="18"/>
  <c r="B38" i="18"/>
  <c r="A38" i="18"/>
  <c r="F37" i="18"/>
  <c r="D37" i="18"/>
  <c r="C37" i="18"/>
  <c r="B37" i="18"/>
  <c r="A37" i="18"/>
  <c r="F36" i="18"/>
  <c r="C36" i="18"/>
  <c r="D36" i="18"/>
  <c r="B36" i="18"/>
  <c r="A36" i="18"/>
  <c r="F35" i="18"/>
  <c r="D35" i="18"/>
  <c r="C35" i="18"/>
  <c r="B35" i="18"/>
  <c r="A35" i="18"/>
  <c r="F34" i="18"/>
  <c r="D34" i="18"/>
  <c r="C34" i="18"/>
  <c r="G34" i="18"/>
  <c r="H34" i="18"/>
  <c r="I34" i="18"/>
  <c r="B34" i="18"/>
  <c r="A34" i="18"/>
  <c r="F33" i="18"/>
  <c r="D33" i="18"/>
  <c r="C33" i="18"/>
  <c r="B33" i="18"/>
  <c r="A33" i="18"/>
  <c r="F32" i="18"/>
  <c r="D32" i="18"/>
  <c r="C32" i="18"/>
  <c r="B32" i="18"/>
  <c r="A32" i="18"/>
  <c r="F31" i="18"/>
  <c r="D31" i="18"/>
  <c r="C31" i="18"/>
  <c r="G31" i="18"/>
  <c r="H31" i="18"/>
  <c r="I31" i="18"/>
  <c r="B31" i="18"/>
  <c r="A31" i="18"/>
  <c r="F30" i="18"/>
  <c r="D30" i="18"/>
  <c r="C30" i="18"/>
  <c r="B30" i="18"/>
  <c r="A30" i="18"/>
  <c r="F29" i="18"/>
  <c r="G29" i="18"/>
  <c r="H29" i="18"/>
  <c r="I29" i="18"/>
  <c r="D29" i="18"/>
  <c r="C29" i="18"/>
  <c r="B29" i="18"/>
  <c r="A29" i="18"/>
  <c r="D18" i="18"/>
  <c r="C18" i="18"/>
  <c r="G18" i="18"/>
  <c r="H18" i="18"/>
  <c r="I18" i="18"/>
  <c r="B18" i="18"/>
  <c r="A18" i="18"/>
  <c r="D17" i="18"/>
  <c r="C17" i="18"/>
  <c r="B17" i="18"/>
  <c r="A17" i="18"/>
  <c r="D16" i="18"/>
  <c r="C16" i="18"/>
  <c r="B16" i="18"/>
  <c r="A16" i="18"/>
  <c r="D15" i="18"/>
  <c r="C15" i="18"/>
  <c r="B15" i="18"/>
  <c r="A15" i="18"/>
  <c r="D14" i="18"/>
  <c r="C14" i="18"/>
  <c r="B14" i="18"/>
  <c r="A14" i="18"/>
  <c r="D13" i="18"/>
  <c r="C13" i="18"/>
  <c r="B13" i="18"/>
  <c r="A13" i="18"/>
  <c r="D12" i="18"/>
  <c r="C12" i="18"/>
  <c r="G12" i="18"/>
  <c r="H12" i="18"/>
  <c r="I12" i="18"/>
  <c r="B12" i="18"/>
  <c r="A12" i="18"/>
  <c r="D11" i="18"/>
  <c r="C11" i="18"/>
  <c r="B11" i="18"/>
  <c r="A11" i="18"/>
  <c r="D10" i="18"/>
  <c r="C10" i="18"/>
  <c r="G10" i="18"/>
  <c r="H10" i="18"/>
  <c r="I10" i="18"/>
  <c r="B10" i="18"/>
  <c r="A10" i="18"/>
  <c r="D9" i="18"/>
  <c r="C9" i="18"/>
  <c r="B9" i="18"/>
  <c r="A9" i="18"/>
  <c r="D8" i="18"/>
  <c r="C8" i="18"/>
  <c r="G8" i="18"/>
  <c r="H8" i="18"/>
  <c r="I8" i="18"/>
  <c r="B8" i="18"/>
  <c r="A8" i="18"/>
  <c r="C33" i="4"/>
  <c r="C35" i="4"/>
  <c r="C36" i="4"/>
  <c r="C37" i="4"/>
  <c r="C32" i="4"/>
  <c r="C34" i="4"/>
  <c r="C20" i="4"/>
  <c r="C22" i="4"/>
  <c r="C19" i="4"/>
  <c r="C8" i="4"/>
  <c r="C21" i="4"/>
  <c r="C9" i="4"/>
  <c r="C33" i="3"/>
  <c r="C32" i="3"/>
  <c r="C36" i="3"/>
  <c r="C37" i="3"/>
  <c r="C20" i="3"/>
  <c r="C22" i="3"/>
  <c r="C19" i="3"/>
  <c r="C8" i="3"/>
  <c r="C34" i="3"/>
  <c r="C21" i="3"/>
  <c r="C9" i="3"/>
  <c r="C33" i="2"/>
  <c r="C35" i="2"/>
  <c r="C34" i="2"/>
  <c r="C32" i="2"/>
  <c r="C20" i="2"/>
  <c r="C21" i="2"/>
  <c r="C19" i="2"/>
  <c r="C9" i="2"/>
  <c r="C8" i="2"/>
  <c r="C10" i="2"/>
  <c r="C11" i="2"/>
  <c r="C44" i="5"/>
  <c r="C45" i="5"/>
  <c r="C46" i="5"/>
  <c r="C47" i="5"/>
  <c r="C31" i="5"/>
  <c r="C32" i="5"/>
  <c r="C33" i="5"/>
  <c r="C19" i="5"/>
  <c r="C20" i="5"/>
  <c r="C21" i="5"/>
  <c r="C8" i="5"/>
  <c r="C9" i="5"/>
  <c r="C8" i="10"/>
  <c r="C9" i="10"/>
  <c r="C19" i="10"/>
  <c r="C22" i="10"/>
  <c r="C23" i="10"/>
  <c r="C20" i="10"/>
  <c r="C21" i="10"/>
  <c r="C31" i="10"/>
  <c r="C34" i="10"/>
  <c r="C35" i="10"/>
  <c r="C32" i="10"/>
  <c r="C33" i="10"/>
  <c r="C44" i="10"/>
  <c r="C45" i="10"/>
  <c r="C46" i="10"/>
  <c r="C47" i="10"/>
  <c r="C21" i="12"/>
  <c r="C19" i="12"/>
  <c r="C20" i="12"/>
  <c r="C33" i="12"/>
  <c r="C31" i="12"/>
  <c r="C8" i="12"/>
  <c r="C9" i="12"/>
  <c r="C44" i="12"/>
  <c r="C45" i="12"/>
  <c r="C46" i="12"/>
  <c r="C48" i="12"/>
  <c r="C49" i="12"/>
  <c r="C47" i="12"/>
  <c r="C32" i="12"/>
  <c r="C34" i="12"/>
  <c r="C35" i="12"/>
  <c r="C8" i="14"/>
  <c r="C10" i="14"/>
  <c r="C11" i="14"/>
  <c r="C47" i="14"/>
  <c r="C46" i="14"/>
  <c r="C45" i="14"/>
  <c r="C44" i="14"/>
  <c r="C33" i="14"/>
  <c r="C32" i="14"/>
  <c r="C31" i="14"/>
  <c r="C21" i="14"/>
  <c r="C20" i="14"/>
  <c r="C19" i="14"/>
  <c r="C9" i="14"/>
  <c r="F66" i="16"/>
  <c r="C66" i="16"/>
  <c r="D66" i="16"/>
  <c r="E66" i="16"/>
  <c r="E67" i="16"/>
  <c r="E68" i="16"/>
  <c r="E69" i="16"/>
  <c r="E70" i="16"/>
  <c r="E71" i="16"/>
  <c r="E72" i="16"/>
  <c r="E73" i="16"/>
  <c r="E74" i="16"/>
  <c r="C67" i="16"/>
  <c r="G67" i="16"/>
  <c r="H67" i="16"/>
  <c r="I67" i="16"/>
  <c r="D67" i="16"/>
  <c r="F67" i="16"/>
  <c r="C68" i="16"/>
  <c r="D68" i="16"/>
  <c r="F68" i="16"/>
  <c r="C69" i="16"/>
  <c r="D69" i="16"/>
  <c r="F69" i="16"/>
  <c r="C70" i="16"/>
  <c r="D70" i="16"/>
  <c r="F70" i="16"/>
  <c r="G70" i="16"/>
  <c r="H70" i="16"/>
  <c r="I70" i="16"/>
  <c r="C71" i="16"/>
  <c r="D71" i="16"/>
  <c r="F71" i="16"/>
  <c r="C72" i="16"/>
  <c r="D72" i="16"/>
  <c r="F72" i="16"/>
  <c r="C73" i="16"/>
  <c r="D73" i="16"/>
  <c r="F73" i="16"/>
  <c r="C74" i="16"/>
  <c r="D74" i="16"/>
  <c r="G74" i="16"/>
  <c r="H74" i="16"/>
  <c r="I74" i="16"/>
  <c r="F74" i="16"/>
  <c r="C47" i="16"/>
  <c r="D47" i="16"/>
  <c r="F47" i="16"/>
  <c r="C48" i="16"/>
  <c r="D48" i="16"/>
  <c r="F48" i="16"/>
  <c r="G48" i="16"/>
  <c r="H48" i="16"/>
  <c r="I48" i="16"/>
  <c r="C49" i="16"/>
  <c r="D49" i="16"/>
  <c r="F49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G53" i="16"/>
  <c r="H53" i="16"/>
  <c r="I53" i="16"/>
  <c r="C54" i="16"/>
  <c r="G54" i="16"/>
  <c r="H54" i="16"/>
  <c r="I54" i="16"/>
  <c r="D54" i="16"/>
  <c r="F54" i="16"/>
  <c r="C55" i="16"/>
  <c r="D55" i="16"/>
  <c r="G55" i="16"/>
  <c r="H55" i="16"/>
  <c r="I55" i="16"/>
  <c r="F55" i="16"/>
  <c r="C56" i="16"/>
  <c r="D56" i="16"/>
  <c r="F56" i="16"/>
  <c r="C46" i="16"/>
  <c r="D46" i="16"/>
  <c r="G46" i="16"/>
  <c r="H46" i="16"/>
  <c r="I46" i="16"/>
  <c r="F46" i="16"/>
  <c r="C28" i="16"/>
  <c r="D28" i="16"/>
  <c r="F28" i="16"/>
  <c r="G28" i="16"/>
  <c r="H28" i="16"/>
  <c r="I28" i="16"/>
  <c r="C29" i="16"/>
  <c r="D29" i="16"/>
  <c r="F29" i="16"/>
  <c r="C30" i="16"/>
  <c r="D30" i="16"/>
  <c r="F30" i="16"/>
  <c r="C31" i="16"/>
  <c r="D31" i="16"/>
  <c r="F31" i="16"/>
  <c r="C32" i="16"/>
  <c r="G32" i="16"/>
  <c r="H32" i="16"/>
  <c r="I32" i="16"/>
  <c r="D32" i="16"/>
  <c r="F32" i="16"/>
  <c r="C33" i="16"/>
  <c r="D33" i="16"/>
  <c r="F33" i="16"/>
  <c r="C34" i="16"/>
  <c r="D34" i="16"/>
  <c r="F34" i="16"/>
  <c r="C35" i="16"/>
  <c r="D35" i="16"/>
  <c r="F35" i="16"/>
  <c r="C36" i="16"/>
  <c r="D36" i="16"/>
  <c r="F36" i="16"/>
  <c r="G36" i="16"/>
  <c r="H36" i="16"/>
  <c r="I36" i="16"/>
  <c r="C37" i="16"/>
  <c r="D37" i="16"/>
  <c r="F37" i="16"/>
  <c r="C27" i="16"/>
  <c r="D27" i="16"/>
  <c r="F27" i="16"/>
  <c r="C9" i="16"/>
  <c r="D9" i="16"/>
  <c r="C10" i="16"/>
  <c r="D10" i="16"/>
  <c r="C11" i="16"/>
  <c r="D11" i="16"/>
  <c r="C12" i="16"/>
  <c r="G12" i="16"/>
  <c r="D12" i="16"/>
  <c r="C13" i="16"/>
  <c r="D13" i="16"/>
  <c r="G13" i="16"/>
  <c r="H13" i="16"/>
  <c r="I13" i="16"/>
  <c r="C14" i="16"/>
  <c r="G14" i="16"/>
  <c r="H14" i="16"/>
  <c r="I14" i="16"/>
  <c r="D14" i="16"/>
  <c r="C15" i="16"/>
  <c r="D15" i="16"/>
  <c r="C16" i="16"/>
  <c r="D16" i="16"/>
  <c r="G16" i="16"/>
  <c r="C17" i="16"/>
  <c r="D17" i="16"/>
  <c r="C18" i="16"/>
  <c r="D18" i="16"/>
  <c r="G18" i="16"/>
  <c r="H18" i="16"/>
  <c r="I18" i="16"/>
  <c r="C8" i="16"/>
  <c r="D8" i="16"/>
  <c r="G8" i="16"/>
  <c r="H8" i="16"/>
  <c r="I8" i="16"/>
  <c r="A67" i="16"/>
  <c r="B67" i="16"/>
  <c r="A68" i="16"/>
  <c r="B68" i="16"/>
  <c r="A69" i="16"/>
  <c r="B69" i="16"/>
  <c r="A70" i="16"/>
  <c r="B70" i="16"/>
  <c r="A71" i="16"/>
  <c r="B71" i="16"/>
  <c r="A72" i="16"/>
  <c r="B72" i="16"/>
  <c r="A73" i="16"/>
  <c r="B73" i="16"/>
  <c r="A74" i="16"/>
  <c r="B74" i="16"/>
  <c r="B66" i="16"/>
  <c r="A66" i="16"/>
  <c r="A47" i="16"/>
  <c r="B47" i="16"/>
  <c r="A48" i="16"/>
  <c r="B48" i="16"/>
  <c r="A49" i="16"/>
  <c r="B49" i="16"/>
  <c r="A50" i="16"/>
  <c r="B50" i="16"/>
  <c r="A51" i="16"/>
  <c r="B51" i="16"/>
  <c r="A52" i="16"/>
  <c r="B52" i="16"/>
  <c r="A53" i="16"/>
  <c r="B53" i="16"/>
  <c r="A54" i="16"/>
  <c r="B54" i="16"/>
  <c r="A55" i="16"/>
  <c r="B55" i="16"/>
  <c r="A56" i="16"/>
  <c r="B56" i="16"/>
  <c r="B46" i="16"/>
  <c r="A46" i="16"/>
  <c r="A28" i="16"/>
  <c r="B28" i="16"/>
  <c r="A29" i="16"/>
  <c r="B29" i="16"/>
  <c r="A30" i="16"/>
  <c r="B30" i="16"/>
  <c r="A31" i="16"/>
  <c r="B31" i="16"/>
  <c r="A32" i="16"/>
  <c r="B32" i="16"/>
  <c r="A33" i="16"/>
  <c r="B33" i="16"/>
  <c r="A34" i="16"/>
  <c r="B34" i="16"/>
  <c r="A35" i="16"/>
  <c r="B35" i="16"/>
  <c r="A36" i="16"/>
  <c r="B36" i="16"/>
  <c r="A37" i="16"/>
  <c r="B37" i="16"/>
  <c r="B27" i="16"/>
  <c r="A27" i="16"/>
  <c r="B9" i="16"/>
  <c r="B10" i="16"/>
  <c r="B11" i="16"/>
  <c r="B12" i="16"/>
  <c r="B13" i="16"/>
  <c r="B14" i="16"/>
  <c r="B15" i="16"/>
  <c r="B16" i="16"/>
  <c r="B17" i="16"/>
  <c r="B18" i="16"/>
  <c r="B8" i="16"/>
  <c r="A18" i="16"/>
  <c r="A9" i="16"/>
  <c r="A10" i="16"/>
  <c r="A11" i="16"/>
  <c r="A12" i="16"/>
  <c r="A13" i="16"/>
  <c r="A14" i="16"/>
  <c r="A15" i="16"/>
  <c r="A16" i="16"/>
  <c r="A17" i="16"/>
  <c r="A8" i="16"/>
  <c r="G35" i="18"/>
  <c r="H35" i="18"/>
  <c r="I35" i="18"/>
  <c r="H12" i="16"/>
  <c r="I12" i="16"/>
  <c r="C48" i="14"/>
  <c r="C49" i="14"/>
  <c r="G52" i="18"/>
  <c r="H52" i="18"/>
  <c r="I52" i="18"/>
  <c r="H16" i="16"/>
  <c r="I16" i="16"/>
  <c r="G11" i="16"/>
  <c r="H11" i="16"/>
  <c r="I11" i="16"/>
  <c r="C35" i="3"/>
  <c r="G20" i="21"/>
  <c r="H20" i="21"/>
  <c r="I20" i="21"/>
  <c r="G29" i="16"/>
  <c r="H29" i="16"/>
  <c r="I29" i="16"/>
  <c r="G66" i="16"/>
  <c r="H66" i="16"/>
  <c r="I66" i="16"/>
  <c r="C48" i="5"/>
  <c r="C49" i="5"/>
  <c r="G42" i="21"/>
  <c r="H42" i="21"/>
  <c r="I42" i="21"/>
  <c r="G91" i="21"/>
  <c r="H91" i="21"/>
  <c r="I91" i="21"/>
  <c r="G72" i="16"/>
  <c r="H72" i="16"/>
  <c r="I72" i="16"/>
  <c r="G69" i="16"/>
  <c r="H69" i="16"/>
  <c r="I69" i="16"/>
  <c r="G19" i="18"/>
  <c r="H19" i="18"/>
  <c r="I19" i="18"/>
  <c r="G82" i="18"/>
  <c r="H82" i="18"/>
  <c r="I82" i="18"/>
  <c r="G61" i="21"/>
  <c r="H61" i="21"/>
  <c r="I61" i="21"/>
  <c r="G21" i="21"/>
  <c r="H21" i="21"/>
  <c r="I21" i="21"/>
  <c r="G22" i="21"/>
  <c r="H22" i="21"/>
  <c r="I22" i="21"/>
  <c r="G17" i="16"/>
  <c r="H17" i="16"/>
  <c r="I17" i="16"/>
  <c r="G37" i="16"/>
  <c r="H37" i="16"/>
  <c r="I37" i="16"/>
  <c r="C10" i="5"/>
  <c r="C11" i="5"/>
  <c r="G55" i="18"/>
  <c r="H55" i="18"/>
  <c r="I55" i="18"/>
  <c r="G8" i="21"/>
  <c r="H8" i="21"/>
  <c r="I8" i="21"/>
  <c r="G14" i="21"/>
  <c r="H14" i="21"/>
  <c r="I14" i="21"/>
  <c r="G68" i="16"/>
  <c r="H68" i="16"/>
  <c r="I68" i="16"/>
  <c r="G39" i="18"/>
  <c r="H39" i="18"/>
  <c r="I39" i="18"/>
  <c r="G20" i="18"/>
  <c r="H20" i="18"/>
  <c r="I20" i="18"/>
  <c r="G41" i="18"/>
  <c r="H41" i="18"/>
  <c r="I41" i="18"/>
  <c r="G10" i="16"/>
  <c r="H10" i="16"/>
  <c r="I10" i="16"/>
  <c r="G10" i="21"/>
  <c r="H10" i="21"/>
  <c r="I10" i="21"/>
  <c r="G18" i="21"/>
  <c r="H18" i="21"/>
  <c r="I18" i="21"/>
  <c r="G14" i="18"/>
  <c r="H14" i="18"/>
  <c r="I14" i="18"/>
  <c r="G58" i="21"/>
  <c r="H58" i="21"/>
  <c r="I58" i="21"/>
  <c r="G93" i="21"/>
  <c r="H93" i="21"/>
  <c r="I93" i="21"/>
  <c r="G52" i="16"/>
  <c r="H52" i="16"/>
  <c r="I52" i="16"/>
  <c r="G50" i="16"/>
  <c r="H50" i="16"/>
  <c r="I50" i="16"/>
  <c r="C10" i="4"/>
  <c r="C11" i="4"/>
  <c r="G30" i="18"/>
  <c r="H30" i="18"/>
  <c r="I30" i="18"/>
  <c r="G38" i="18"/>
  <c r="H38" i="18"/>
  <c r="I38" i="18"/>
  <c r="G59" i="18"/>
  <c r="H59" i="18"/>
  <c r="I59" i="18"/>
  <c r="G73" i="18"/>
  <c r="H73" i="18"/>
  <c r="I73" i="18"/>
  <c r="G74" i="18"/>
  <c r="H74" i="18"/>
  <c r="I74" i="18"/>
  <c r="G77" i="18"/>
  <c r="H77" i="18"/>
  <c r="I77" i="18"/>
  <c r="G78" i="18"/>
  <c r="H78" i="18"/>
  <c r="I78" i="18"/>
  <c r="G83" i="21"/>
  <c r="H83" i="21"/>
  <c r="I83" i="21"/>
  <c r="G34" i="16"/>
  <c r="H34" i="16"/>
  <c r="I34" i="16"/>
  <c r="G58" i="18"/>
  <c r="H58" i="18"/>
  <c r="I58" i="18"/>
  <c r="G12" i="21"/>
  <c r="H12" i="21"/>
  <c r="I12" i="21"/>
  <c r="G16" i="21"/>
  <c r="H16" i="21"/>
  <c r="I16" i="21"/>
  <c r="G33" i="16"/>
  <c r="H33" i="16"/>
  <c r="I33" i="16"/>
  <c r="C10" i="12"/>
  <c r="C11" i="12"/>
  <c r="C48" i="10"/>
  <c r="C49" i="10"/>
  <c r="C34" i="5"/>
  <c r="C35" i="5"/>
  <c r="G9" i="18"/>
  <c r="H9" i="18"/>
  <c r="I9" i="18"/>
  <c r="G11" i="18"/>
  <c r="H11" i="18"/>
  <c r="I11" i="18"/>
  <c r="G13" i="18"/>
  <c r="H13" i="18"/>
  <c r="I13" i="18"/>
  <c r="G62" i="21"/>
  <c r="H62" i="21"/>
  <c r="I62" i="21"/>
  <c r="G65" i="21"/>
  <c r="H65" i="21"/>
  <c r="I65" i="21"/>
  <c r="G34" i="21"/>
  <c r="H34" i="21"/>
  <c r="I34" i="21"/>
  <c r="G32" i="21"/>
  <c r="H32" i="21"/>
  <c r="I32" i="21"/>
  <c r="G44" i="21"/>
  <c r="H44" i="21"/>
  <c r="I44" i="21"/>
  <c r="G46" i="21"/>
  <c r="H46" i="21"/>
  <c r="I46" i="21"/>
  <c r="G35" i="21"/>
  <c r="H35" i="21"/>
  <c r="I35" i="21"/>
  <c r="G36" i="21"/>
  <c r="H36" i="21"/>
  <c r="I36" i="21"/>
  <c r="G33" i="21"/>
  <c r="H33" i="21"/>
  <c r="I33" i="21"/>
  <c r="G80" i="18"/>
  <c r="H80" i="18"/>
  <c r="I80" i="18"/>
  <c r="G47" i="16"/>
  <c r="H47" i="16"/>
  <c r="I47" i="16"/>
  <c r="C23" i="4"/>
  <c r="C24" i="4"/>
  <c r="G88" i="21"/>
  <c r="H88" i="21"/>
  <c r="I88" i="21"/>
  <c r="G73" i="16"/>
  <c r="H73" i="16"/>
  <c r="I73" i="16"/>
  <c r="C22" i="2"/>
  <c r="C23" i="2"/>
  <c r="C24" i="2"/>
  <c r="G40" i="18"/>
  <c r="H40" i="18"/>
  <c r="I40" i="18"/>
  <c r="G31" i="16"/>
  <c r="H31" i="16"/>
  <c r="I31" i="16"/>
  <c r="G30" i="16"/>
  <c r="H30" i="16"/>
  <c r="I30" i="16"/>
  <c r="G56" i="16"/>
  <c r="H56" i="16"/>
  <c r="I56" i="16"/>
  <c r="G87" i="21"/>
  <c r="H87" i="21"/>
  <c r="I87" i="21"/>
  <c r="G89" i="21"/>
  <c r="H89" i="21"/>
  <c r="I89" i="21"/>
  <c r="G15" i="16"/>
  <c r="H15" i="16"/>
  <c r="I15" i="16"/>
  <c r="G35" i="16"/>
  <c r="H35" i="16"/>
  <c r="I35" i="16"/>
  <c r="G51" i="16"/>
  <c r="H51" i="16"/>
  <c r="I51" i="16"/>
  <c r="C22" i="12"/>
  <c r="C23" i="12"/>
  <c r="G56" i="18"/>
  <c r="H56" i="18"/>
  <c r="I56" i="18"/>
  <c r="G92" i="21"/>
  <c r="H92" i="21"/>
  <c r="I92" i="21"/>
  <c r="G69" i="21"/>
  <c r="H69" i="21"/>
  <c r="I69" i="21"/>
  <c r="G9" i="16"/>
  <c r="H9" i="16"/>
  <c r="I9" i="16"/>
  <c r="G49" i="16"/>
  <c r="H49" i="16"/>
  <c r="I49" i="16"/>
  <c r="C34" i="14"/>
  <c r="C35" i="14"/>
  <c r="C10" i="10"/>
  <c r="C11" i="10"/>
  <c r="C22" i="5"/>
  <c r="C23" i="5"/>
  <c r="G51" i="18"/>
  <c r="H51" i="18"/>
  <c r="I51" i="18"/>
  <c r="G75" i="18"/>
  <c r="H75" i="18"/>
  <c r="I75" i="18"/>
  <c r="G79" i="18"/>
  <c r="H79" i="18"/>
  <c r="I79" i="18"/>
  <c r="G62" i="18"/>
  <c r="H62" i="18"/>
  <c r="I62" i="18"/>
  <c r="G43" i="21"/>
  <c r="H43" i="21"/>
  <c r="I43" i="21"/>
  <c r="G66" i="21"/>
  <c r="H66" i="21"/>
  <c r="I66" i="21"/>
  <c r="G67" i="21"/>
  <c r="H67" i="21"/>
  <c r="I67" i="21"/>
  <c r="G68" i="21"/>
  <c r="H68" i="21"/>
  <c r="I68" i="21"/>
  <c r="G70" i="21"/>
  <c r="H70" i="21"/>
  <c r="I70" i="21"/>
  <c r="G27" i="16"/>
  <c r="H27" i="16"/>
  <c r="I27" i="16"/>
  <c r="G71" i="16"/>
  <c r="H71" i="16"/>
  <c r="I71" i="16"/>
  <c r="C22" i="14"/>
  <c r="C23" i="14"/>
  <c r="C36" i="2"/>
  <c r="C37" i="2"/>
  <c r="C10" i="3"/>
  <c r="C11" i="3"/>
  <c r="G15" i="18"/>
  <c r="H15" i="18"/>
  <c r="I15" i="18"/>
  <c r="G16" i="18"/>
  <c r="H16" i="18"/>
  <c r="I16" i="18"/>
  <c r="G17" i="18"/>
  <c r="H17" i="18"/>
  <c r="I17" i="18"/>
  <c r="G32" i="18"/>
  <c r="H32" i="18"/>
  <c r="I32" i="18"/>
  <c r="G33" i="18"/>
  <c r="H33" i="18"/>
  <c r="I33" i="18"/>
  <c r="G36" i="18"/>
  <c r="H36" i="18"/>
  <c r="I36" i="18"/>
  <c r="G37" i="18"/>
  <c r="H37" i="18"/>
  <c r="I37" i="18"/>
  <c r="G61" i="18"/>
  <c r="H61" i="18"/>
  <c r="I61" i="18"/>
  <c r="G37" i="21"/>
  <c r="H37" i="21"/>
  <c r="I37" i="21"/>
  <c r="G40" i="21"/>
  <c r="H40" i="21"/>
  <c r="I40" i="21"/>
  <c r="G41" i="21"/>
  <c r="H41" i="21"/>
  <c r="I41" i="21"/>
  <c r="G56" i="21"/>
  <c r="H56" i="21"/>
  <c r="I56" i="21"/>
  <c r="G81" i="21"/>
  <c r="H81" i="21"/>
  <c r="I81" i="21"/>
  <c r="G84" i="21"/>
  <c r="H84" i="21"/>
  <c r="I84" i="21"/>
  <c r="G90" i="21"/>
  <c r="H90" i="21"/>
  <c r="I90" i="21"/>
  <c r="G47" i="21"/>
  <c r="H47" i="21"/>
  <c r="I47" i="21"/>
  <c r="G94" i="21"/>
  <c r="H94" i="21"/>
  <c r="I94" i="21"/>
  <c r="C23" i="3"/>
  <c r="C24" i="3"/>
  <c r="G13" i="23"/>
  <c r="H13" i="23"/>
  <c r="I13" i="23"/>
  <c r="G14" i="23"/>
  <c r="H14" i="23"/>
  <c r="I14" i="23"/>
  <c r="G15" i="23"/>
  <c r="H15" i="23"/>
  <c r="I15" i="23"/>
  <c r="G16" i="23"/>
  <c r="H16" i="23"/>
  <c r="I16" i="23"/>
  <c r="G44" i="23"/>
  <c r="H44" i="23"/>
  <c r="I44" i="23"/>
  <c r="G59" i="23"/>
  <c r="H59" i="23"/>
  <c r="I59" i="23"/>
  <c r="G65" i="23"/>
  <c r="H65" i="23"/>
  <c r="I65" i="23"/>
  <c r="G69" i="23"/>
  <c r="H69" i="23"/>
  <c r="I69" i="23"/>
  <c r="G86" i="23"/>
  <c r="H86" i="23"/>
  <c r="I86" i="23"/>
  <c r="G18" i="23"/>
  <c r="H18" i="23"/>
  <c r="I18" i="23"/>
  <c r="G19" i="23"/>
  <c r="H19" i="23"/>
  <c r="I19" i="23"/>
  <c r="G96" i="23"/>
  <c r="H96" i="23"/>
  <c r="I96" i="23"/>
  <c r="G89" i="23"/>
  <c r="H89" i="23"/>
  <c r="I89" i="23"/>
  <c r="G92" i="23"/>
  <c r="H92" i="23"/>
  <c r="I92" i="23"/>
  <c r="G62" i="23"/>
  <c r="H62" i="23"/>
  <c r="I62" i="23"/>
  <c r="G8" i="23"/>
  <c r="H8" i="23"/>
  <c r="I8" i="23"/>
  <c r="G9" i="23"/>
  <c r="H9" i="23"/>
  <c r="I9" i="23"/>
  <c r="G10" i="23"/>
  <c r="H10" i="23"/>
  <c r="I10" i="23"/>
  <c r="G12" i="23"/>
  <c r="H12" i="23"/>
  <c r="I12" i="23"/>
  <c r="G74" i="23"/>
  <c r="H74" i="23"/>
  <c r="I74" i="23"/>
  <c r="G23" i="23"/>
  <c r="H23" i="23"/>
  <c r="I23" i="23"/>
  <c r="G22" i="23"/>
  <c r="H22" i="23"/>
  <c r="I22" i="23"/>
  <c r="G21" i="23"/>
  <c r="H21" i="23"/>
  <c r="I21" i="23"/>
  <c r="G20" i="23"/>
  <c r="H20" i="23"/>
  <c r="I20" i="23"/>
  <c r="G93" i="23"/>
  <c r="H93" i="23"/>
  <c r="I93" i="23"/>
  <c r="G41" i="23"/>
  <c r="H41" i="23"/>
  <c r="I41" i="23"/>
  <c r="G45" i="23"/>
  <c r="H45" i="23"/>
  <c r="I45" i="23"/>
  <c r="G66" i="23"/>
  <c r="H66" i="23"/>
  <c r="I66" i="23"/>
  <c r="G70" i="23"/>
  <c r="H70" i="23"/>
  <c r="I70" i="23"/>
  <c r="G17" i="23"/>
  <c r="H17" i="23"/>
  <c r="I17" i="23"/>
  <c r="G11" i="23"/>
  <c r="H11" i="23"/>
  <c r="I11" i="23"/>
  <c r="G37" i="23"/>
  <c r="H37" i="23"/>
  <c r="I37" i="23"/>
  <c r="G60" i="23"/>
  <c r="H60" i="23"/>
  <c r="I60" i="23"/>
  <c r="G35" i="23"/>
  <c r="H35" i="23"/>
  <c r="I35" i="23"/>
  <c r="G39" i="23"/>
  <c r="H39" i="23"/>
  <c r="I39" i="23"/>
  <c r="G43" i="23"/>
  <c r="H43" i="23"/>
  <c r="I43" i="23"/>
  <c r="G47" i="23"/>
  <c r="H47" i="23"/>
  <c r="I47" i="23"/>
  <c r="G64" i="23"/>
  <c r="H64" i="23"/>
  <c r="I64" i="23"/>
  <c r="G68" i="23"/>
  <c r="H68" i="23"/>
  <c r="I68" i="23"/>
  <c r="G72" i="23"/>
  <c r="H72" i="23"/>
  <c r="I72" i="23"/>
  <c r="G40" i="23"/>
  <c r="H40" i="23"/>
  <c r="I40" i="23"/>
  <c r="G36" i="23"/>
  <c r="H36" i="23"/>
  <c r="I36" i="23"/>
  <c r="G63" i="23"/>
  <c r="H63" i="23"/>
  <c r="I63" i="23"/>
  <c r="G85" i="23"/>
  <c r="H85" i="23"/>
  <c r="I85" i="23"/>
  <c r="G88" i="23"/>
  <c r="H88" i="23"/>
  <c r="I88" i="23"/>
  <c r="G91" i="23"/>
  <c r="H91" i="23"/>
  <c r="I91" i="23"/>
  <c r="G94" i="23"/>
  <c r="H94" i="23"/>
  <c r="I94" i="23"/>
  <c r="G95" i="23"/>
  <c r="H95" i="23"/>
  <c r="I95" i="23"/>
  <c r="G97" i="23"/>
  <c r="H97" i="23"/>
  <c r="I97" i="23"/>
  <c r="G34" i="23"/>
  <c r="H34" i="23"/>
  <c r="I34" i="23"/>
  <c r="G38" i="23"/>
  <c r="H38" i="23"/>
  <c r="I38" i="23"/>
  <c r="G42" i="23"/>
  <c r="H42" i="23"/>
  <c r="I42" i="23"/>
  <c r="G46" i="23"/>
  <c r="H46" i="23"/>
  <c r="I46" i="23"/>
  <c r="G48" i="23"/>
  <c r="H48" i="23"/>
  <c r="I48" i="23"/>
  <c r="G61" i="23"/>
  <c r="H61" i="23"/>
  <c r="I61" i="23"/>
  <c r="G67" i="23"/>
  <c r="H67" i="23"/>
  <c r="I67" i="23"/>
  <c r="G71" i="23"/>
  <c r="H71" i="23"/>
  <c r="I71" i="23"/>
  <c r="G73" i="23"/>
  <c r="H73" i="23"/>
  <c r="I73" i="23"/>
  <c r="G87" i="23"/>
  <c r="H87" i="23"/>
  <c r="I87" i="23"/>
  <c r="G90" i="23"/>
  <c r="H90" i="23"/>
  <c r="I90" i="23"/>
  <c r="H49" i="23"/>
  <c r="I49" i="23"/>
  <c r="G13" i="29" l="1"/>
  <c r="G17" i="29"/>
  <c r="H17" i="29" s="1"/>
  <c r="I17" i="29" s="1"/>
  <c r="G20" i="29"/>
  <c r="H20" i="29" s="1"/>
  <c r="I20" i="29" s="1"/>
  <c r="G11" i="29"/>
  <c r="H11" i="29" s="1"/>
  <c r="I11" i="29" s="1"/>
  <c r="G60" i="29"/>
  <c r="H60" i="29" s="1"/>
  <c r="I60" i="29" s="1"/>
  <c r="G18" i="29"/>
  <c r="H18" i="29" s="1"/>
  <c r="I18" i="29" s="1"/>
  <c r="G35" i="29"/>
  <c r="H35" i="29" s="1"/>
  <c r="I35" i="29" s="1"/>
  <c r="G56" i="29"/>
  <c r="H56" i="29" s="1"/>
  <c r="I56" i="29" s="1"/>
  <c r="G77" i="29"/>
  <c r="H77" i="29" s="1"/>
  <c r="I77" i="29" s="1"/>
  <c r="G33" i="29"/>
  <c r="H33" i="29" s="1"/>
  <c r="I33" i="29" s="1"/>
  <c r="G41" i="29"/>
  <c r="H41" i="29" s="1"/>
  <c r="I41" i="29" s="1"/>
  <c r="G55" i="29"/>
  <c r="H55" i="29" s="1"/>
  <c r="I55" i="29" s="1"/>
  <c r="G63" i="29"/>
  <c r="H63" i="29" s="1"/>
  <c r="I63" i="29" s="1"/>
  <c r="G76" i="29"/>
  <c r="H76" i="29" s="1"/>
  <c r="I76" i="29" s="1"/>
  <c r="G80" i="29"/>
  <c r="H80" i="29" s="1"/>
  <c r="I80" i="29" s="1"/>
  <c r="G84" i="29"/>
  <c r="H84" i="29" s="1"/>
  <c r="I84" i="29" s="1"/>
  <c r="G16" i="29"/>
  <c r="H16" i="29" s="1"/>
  <c r="I16" i="29" s="1"/>
  <c r="G32" i="29"/>
  <c r="H32" i="29" s="1"/>
  <c r="I32" i="29" s="1"/>
  <c r="G8" i="29"/>
  <c r="H8" i="29" s="1"/>
  <c r="I8" i="29" s="1"/>
  <c r="G15" i="29"/>
  <c r="H15" i="29" s="1"/>
  <c r="I15" i="29" s="1"/>
  <c r="G19" i="29"/>
  <c r="H19" i="29" s="1"/>
  <c r="I19" i="29" s="1"/>
  <c r="G37" i="29"/>
  <c r="H37" i="29" s="1"/>
  <c r="I37" i="29" s="1"/>
  <c r="G40" i="29"/>
  <c r="H40" i="29" s="1"/>
  <c r="I40" i="29" s="1"/>
  <c r="G43" i="29"/>
  <c r="H43" i="29" s="1"/>
  <c r="I43" i="29" s="1"/>
  <c r="G59" i="29"/>
  <c r="H59" i="29" s="1"/>
  <c r="I59" i="29" s="1"/>
  <c r="G78" i="29"/>
  <c r="H78" i="29" s="1"/>
  <c r="I78" i="29" s="1"/>
  <c r="G82" i="29"/>
  <c r="H82" i="29" s="1"/>
  <c r="I82" i="29" s="1"/>
  <c r="G21" i="29"/>
  <c r="H21" i="29" s="1"/>
  <c r="I21" i="29" s="1"/>
  <c r="G64" i="29"/>
  <c r="H64" i="29" s="1"/>
  <c r="I64" i="29" s="1"/>
  <c r="G10" i="29"/>
  <c r="H10" i="29" s="1"/>
  <c r="I10" i="29" s="1"/>
  <c r="G12" i="29"/>
  <c r="H12" i="29" s="1"/>
  <c r="I12" i="29" s="1"/>
  <c r="G39" i="29"/>
  <c r="H39" i="29" s="1"/>
  <c r="I39" i="29" s="1"/>
  <c r="G61" i="29"/>
  <c r="H61" i="29" s="1"/>
  <c r="I61" i="29" s="1"/>
  <c r="G81" i="29"/>
  <c r="H81" i="29" s="1"/>
  <c r="I81" i="29" s="1"/>
  <c r="G14" i="29"/>
  <c r="H14" i="29" s="1"/>
  <c r="I14" i="29" s="1"/>
  <c r="G34" i="29"/>
  <c r="H34" i="29" s="1"/>
  <c r="I34" i="29" s="1"/>
  <c r="G42" i="29"/>
  <c r="H42" i="29" s="1"/>
  <c r="I42" i="29" s="1"/>
  <c r="G58" i="29"/>
  <c r="H58" i="29" s="1"/>
  <c r="I58" i="29" s="1"/>
  <c r="G38" i="29"/>
  <c r="H38" i="29" s="1"/>
  <c r="I38" i="29" s="1"/>
  <c r="H9" i="29"/>
  <c r="I9" i="29" s="1"/>
  <c r="H13" i="29"/>
  <c r="I13" i="29" s="1"/>
  <c r="G54" i="29"/>
  <c r="H54" i="29" s="1"/>
  <c r="I54" i="29" s="1"/>
  <c r="G57" i="29"/>
  <c r="H57" i="29" s="1"/>
  <c r="I57" i="29" s="1"/>
  <c r="G62" i="29"/>
  <c r="H62" i="29" s="1"/>
  <c r="I62" i="29" s="1"/>
  <c r="G75" i="29"/>
  <c r="H75" i="29" s="1"/>
  <c r="I75" i="29" s="1"/>
  <c r="G79" i="29"/>
  <c r="H79" i="29" s="1"/>
  <c r="I79" i="29" s="1"/>
  <c r="G83" i="29"/>
  <c r="H83" i="29" s="1"/>
  <c r="I83" i="29" s="1"/>
  <c r="G74" i="29"/>
  <c r="H74" i="29" s="1"/>
  <c r="I74" i="29" s="1"/>
  <c r="G52" i="29"/>
  <c r="H52" i="29" s="1"/>
  <c r="I52" i="29" s="1"/>
  <c r="G31" i="29"/>
  <c r="H31" i="29" s="1"/>
  <c r="I31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43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Voluntary TOU tariff.
Peak: weekdays 4-8pm
Shoulder: weekdays 7am-4pm and 8-10pm, weekends 7am-10pm
Off-peak: All days 10pm-7am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43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Voluntary TOU tariff.
Peak: weekdays 4-8pm
Shoulder: weekdays 7am-4pm and 8-10pm, weekends 7am-10pm
Off-peak: All days 10pm-7am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43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Voluntary TOU tariff.
Peak: weekdays 4-8pm
Shoulder: weekdays 7am-4pm and 8-10pm, weekends 7am-10pm
Off-peak: All days 10pm-7am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43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Voluntary TOU tariff.
Peak: weekdays 4-8pm
Shoulder: weekdays 7am-4pm and 8-10pm, weekends 7am-10pm
Off-peak: All days 10pm-7am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20" authorId="0" shapeId="0" xr:uid="{00000000-0006-0000-12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Voluntary TOU tariff.
Peak: weekdays 4-8pm
Shoulder: weekdays 7am-4pm and 8-10pm, weekends 7am-10pm
Off-peak: All days 10pm-7am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20" authorId="0" shapeId="0" xr:uid="{00000000-0006-0000-13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Voluntary TOU tariff.
Peak: weekdays 4-8pm
Shoulder: weekdays 7am-4pm and 8-10pm, weekends 7am-10pm
Off-peak: All days 10pm-7am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20" authorId="0" shapeId="0" xr:uid="{00000000-0006-0000-1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Voluntary TOU tariff.
Peak: weekdays 4-8pm
Shoulder: weekdays 7am-4pm and 8-10pm, weekends 7am-10pm
Off-peak: All days 10pm-7am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20" authorId="0" shapeId="0" xr:uid="{00000000-0006-0000-1500-000001000000}">
      <text>
        <r>
          <rPr>
            <b/>
            <sz val="9"/>
            <color rgb="FF000000"/>
            <rFont val="Verdana"/>
            <family val="2"/>
          </rPr>
          <t>May Johnston: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 xml:space="preserve">Voluntary TOU tariff.
</t>
        </r>
        <r>
          <rPr>
            <sz val="9"/>
            <color rgb="FF000000"/>
            <rFont val="Verdana"/>
            <family val="2"/>
          </rPr>
          <t xml:space="preserve">Peak: weekdays 4-8pm
</t>
        </r>
        <r>
          <rPr>
            <sz val="9"/>
            <color rgb="FF000000"/>
            <rFont val="Verdana"/>
            <family val="2"/>
          </rPr>
          <t xml:space="preserve">Shoulder: weekdays 7am-4pm and 8-10pm, weekends 7am-10pm
</t>
        </r>
        <r>
          <rPr>
            <sz val="9"/>
            <color rgb="FF000000"/>
            <rFont val="Verdana"/>
            <family val="2"/>
          </rPr>
          <t>Off-peak: All days 10pm-7am</t>
        </r>
      </text>
    </comment>
  </commentList>
</comments>
</file>

<file path=xl/sharedStrings.xml><?xml version="1.0" encoding="utf-8"?>
<sst xmlns="http://schemas.openxmlformats.org/spreadsheetml/2006/main" count="7307" uniqueCount="574">
  <si>
    <t>Regulated Electricity Offers July 2009 (inc GST)</t>
    <phoneticPr fontId="4" type="noConversion"/>
  </si>
  <si>
    <t>All retailers</t>
    <phoneticPr fontId="4" type="noConversion"/>
  </si>
  <si>
    <t>Peak 4th rate (c/kWh)</t>
    <phoneticPr fontId="4" type="noConversion"/>
  </si>
  <si>
    <t>Seasonal peak: off-peak rate (c/kWh)</t>
    <phoneticPr fontId="4" type="noConversion"/>
  </si>
  <si>
    <t>Off-peak rate (c/kWh)</t>
    <phoneticPr fontId="4" type="noConversion"/>
  </si>
  <si>
    <t>https://www.simplyenergy.com.au/docs/default-source/pdf/resources/qld/price-fact-sheets/marketofferrates(mor)/epfs-simply-no-term-fee-qld-eo.pdf?sfvrsn=5</t>
  </si>
  <si>
    <t>Insert quarterly consumption (kWh):</t>
  </si>
  <si>
    <t>Supply charge</t>
  </si>
  <si>
    <t>https://lumoenergy.com.au/~/media/lumo-energy/pdfs/20160201_pfs_elec_qld_lumo_advantage.ashx</t>
  </si>
  <si>
    <t>QLD</t>
    <phoneticPr fontId="4" type="noConversion"/>
  </si>
  <si>
    <t>Energex</t>
    <phoneticPr fontId="4" type="noConversion"/>
  </si>
  <si>
    <t>Single</t>
    <phoneticPr fontId="4" type="noConversion"/>
  </si>
  <si>
    <t>y</t>
    <phoneticPr fontId="4" type="noConversion"/>
  </si>
  <si>
    <t>Diamond Energy</t>
    <phoneticPr fontId="4" type="noConversion"/>
  </si>
  <si>
    <t>QLD-Single 1</t>
    <phoneticPr fontId="4" type="noConversion"/>
  </si>
  <si>
    <t>n</t>
    <phoneticPr fontId="4" type="noConversion"/>
  </si>
  <si>
    <t>http://diamondenergy.com.au/wp-content/uploads/2015/07/DER-Energy-Price-Fact-Sheet-QRS-EG.pdf</t>
  </si>
  <si>
    <t>y</t>
    <phoneticPr fontId="4" type="noConversion"/>
  </si>
  <si>
    <t>Dodo Power &amp; Gas</t>
    <phoneticPr fontId="4" type="noConversion"/>
  </si>
  <si>
    <t>Changed</t>
    <phoneticPr fontId="4" type="noConversion"/>
  </si>
  <si>
    <t>EnergyAustralia</t>
    <phoneticPr fontId="4" type="noConversion"/>
  </si>
  <si>
    <t>QLD-Single 1</t>
    <phoneticPr fontId="4" type="noConversion"/>
  </si>
  <si>
    <t>this analysis include the three most common electricity offers based on meter type:</t>
  </si>
  <si>
    <t>Bill impacts for all network areas July 2010</t>
    <phoneticPr fontId="4" type="noConversion"/>
  </si>
  <si>
    <t>https://www.agl.com.au/-/media/AGLData/DistributorData/PDFs/PriceFactSheet_AGL152720MR.pdf</t>
  </si>
  <si>
    <t>Changed</t>
    <phoneticPr fontId="4" type="noConversion"/>
  </si>
  <si>
    <t>QLD</t>
    <phoneticPr fontId="4" type="noConversion"/>
  </si>
  <si>
    <t>Energex</t>
    <phoneticPr fontId="4" type="noConversion"/>
  </si>
  <si>
    <t>Controlled</t>
    <phoneticPr fontId="4" type="noConversion"/>
  </si>
  <si>
    <t>n</t>
    <phoneticPr fontId="4" type="noConversion"/>
  </si>
  <si>
    <t>AGL</t>
    <phoneticPr fontId="4" type="noConversion"/>
  </si>
  <si>
    <t>July 2009</t>
  </si>
  <si>
    <t>July 2012</t>
    <phoneticPr fontId="9" type="noConversion"/>
  </si>
  <si>
    <t>Purpose of project</t>
  </si>
  <si>
    <t>y</t>
    <phoneticPr fontId="4" type="noConversion"/>
  </si>
  <si>
    <t>n</t>
    <phoneticPr fontId="4" type="noConversion"/>
  </si>
  <si>
    <t>ID</t>
  </si>
  <si>
    <t>Timestamp</t>
    <phoneticPr fontId="4" type="noConversion"/>
  </si>
  <si>
    <t>State</t>
    <phoneticPr fontId="4" type="noConversion"/>
  </si>
  <si>
    <t>DB</t>
    <phoneticPr fontId="4" type="noConversion"/>
  </si>
  <si>
    <t>https://www.agl.com.au/-/media/AGLData/DistributorData/PDFs/PriceFactSheet_AGL148741MR.pdf</t>
  </si>
  <si>
    <t>Peak 3rd rate (c/kWh)</t>
    <phoneticPr fontId="4" type="noConversion"/>
  </si>
  <si>
    <t>Peak</t>
    <phoneticPr fontId="4" type="noConversion"/>
  </si>
  <si>
    <t>Peak 2nd block</t>
    <phoneticPr fontId="4" type="noConversion"/>
  </si>
  <si>
    <t>Peak balance</t>
  </si>
  <si>
    <t>Single rate/ Tariff 11</t>
    <phoneticPr fontId="4" type="noConversion"/>
  </si>
  <si>
    <t>Peak</t>
    <phoneticPr fontId="4" type="noConversion"/>
  </si>
  <si>
    <t>Peak 2nd block</t>
    <phoneticPr fontId="4" type="noConversion"/>
  </si>
  <si>
    <t xml:space="preserve">The energy offers, tariffs and bill calculations presented in this workbook should be used as a general guide only and should not be </t>
  </si>
  <si>
    <r>
      <t>Report 2: Queensland</t>
    </r>
    <r>
      <rPr>
        <sz val="10"/>
        <rFont val="Arial"/>
        <family val="2"/>
      </rPr>
      <t xml:space="preserve"> Energy Prices July 2012 - July 2013, An update report</t>
    </r>
    <r>
      <rPr>
        <sz val="10"/>
        <rFont val="Verdana"/>
        <family val="2"/>
      </rPr>
      <t xml:space="preserve"> (August 2013)   </t>
    </r>
    <phoneticPr fontId="7" type="noConversion"/>
  </si>
  <si>
    <r>
      <t>Report 3: Queensland</t>
    </r>
    <r>
      <rPr>
        <sz val="10"/>
        <rFont val="Arial"/>
        <family val="2"/>
      </rPr>
      <t xml:space="preserve"> Energy Prices July 2013 - July 2014, An update report</t>
    </r>
    <r>
      <rPr>
        <sz val="10"/>
        <rFont val="Verdana"/>
        <family val="2"/>
      </rPr>
      <t xml:space="preserve"> (July 2014)   </t>
    </r>
    <phoneticPr fontId="7" type="noConversion"/>
  </si>
  <si>
    <t>July 2014</t>
    <phoneticPr fontId="4" type="noConversion"/>
  </si>
  <si>
    <t>Bill impacts for all network areas July 2009</t>
    <phoneticPr fontId="4" type="noConversion"/>
  </si>
  <si>
    <t>DISCLAIMER:</t>
  </si>
  <si>
    <t>Off peak 3rd step (kWh)</t>
    <phoneticPr fontId="4" type="noConversion"/>
  </si>
  <si>
    <t>Off peak 4th rate (c/kWh)</t>
    <phoneticPr fontId="4" type="noConversion"/>
  </si>
  <si>
    <t>Seasonal Off-peak: Off-peak rate (c/kWh)</t>
    <phoneticPr fontId="4" type="noConversion"/>
  </si>
  <si>
    <t>Cont' off peak</t>
    <phoneticPr fontId="4" type="noConversion"/>
  </si>
  <si>
    <t>Cont' off peak 1st step (kWh)</t>
    <phoneticPr fontId="4" type="noConversion"/>
  </si>
  <si>
    <t>Cont' off peak 2nd rate</t>
    <phoneticPr fontId="4" type="noConversion"/>
  </si>
  <si>
    <t>Shoulder (c/kWh)</t>
    <phoneticPr fontId="4" type="noConversion"/>
  </si>
  <si>
    <t>Controlled load/ Tariff 31</t>
    <phoneticPr fontId="4" type="noConversion"/>
  </si>
  <si>
    <t>Insert controlled off-peak proportion (%):</t>
  </si>
  <si>
    <t>Peak</t>
    <phoneticPr fontId="4" type="noConversion"/>
  </si>
  <si>
    <t>Peak 2nd block</t>
    <phoneticPr fontId="4" type="noConversion"/>
  </si>
  <si>
    <t>Controlled load</t>
  </si>
  <si>
    <t>Annual bill (excl GST)</t>
  </si>
  <si>
    <t>Controlled load/ Tariff 33</t>
    <phoneticPr fontId="4" type="noConversion"/>
  </si>
  <si>
    <t>TOU/ Tariff 12</t>
    <phoneticPr fontId="4" type="noConversion"/>
  </si>
  <si>
    <t>Insert shoulder proportion (%):</t>
    <phoneticPr fontId="4" type="noConversion"/>
  </si>
  <si>
    <t>Peak</t>
    <phoneticPr fontId="4" type="noConversion"/>
  </si>
  <si>
    <t>Shoulder</t>
    <phoneticPr fontId="4" type="noConversion"/>
  </si>
  <si>
    <t>Off-Peak</t>
  </si>
  <si>
    <t>Annual bill (incl GST)</t>
    <phoneticPr fontId="4" type="noConversion"/>
  </si>
  <si>
    <r>
      <t>Report 1: Queensland</t>
    </r>
    <r>
      <rPr>
        <sz val="10"/>
        <rFont val="Arial"/>
        <family val="2"/>
      </rPr>
      <t xml:space="preserve"> Energy Prices 2009 - 2012</t>
    </r>
    <r>
      <rPr>
        <sz val="10"/>
        <rFont val="Verdana"/>
        <family val="2"/>
      </rPr>
      <t xml:space="preserve"> (August 2012)   </t>
    </r>
    <phoneticPr fontId="7" type="noConversion"/>
  </si>
  <si>
    <t>Regulated Electricity Offers July 2014 (inc GST)</t>
    <phoneticPr fontId="4" type="noConversion"/>
  </si>
  <si>
    <t>Peak 3rd step (kWh)</t>
    <phoneticPr fontId="4" type="noConversion"/>
  </si>
  <si>
    <t>*All supply charges published as monthly charges have been divided by 30.5 days.</t>
    <phoneticPr fontId="4" type="noConversion"/>
  </si>
  <si>
    <t>Quarterly bill</t>
  </si>
  <si>
    <t>Annual bill</t>
  </si>
  <si>
    <t>All retailers</t>
    <phoneticPr fontId="4" type="noConversion"/>
  </si>
  <si>
    <t>https://www.simplyenergy.com.au/docs/default-source/pdf/resources/qld/price-fact-sheets/marketofferrates(mor)/epfs-simply-no-term-fee-qld-eo.pdf?sfvrsn=2</t>
  </si>
  <si>
    <t>https://connectto.dodo.com/EnergySignup2015/pricefactsheet/GetPdfDocument?filepath=PriceFactSheets%5cEnergex%5cConsumer%5cPower%5cEnergex+Residential+Electricity+Standing+Offer+2016-07-01.pdf</t>
  </si>
  <si>
    <t>2) Tariff 31: Controlled Night Off-peak rates (also known as Super Economy), available for a minimum of 8 hours per day</t>
    <phoneticPr fontId="4" type="noConversion"/>
  </si>
  <si>
    <t>QLD-Controlled 2</t>
    <phoneticPr fontId="4" type="noConversion"/>
  </si>
  <si>
    <t>QLD-Single 1</t>
    <phoneticPr fontId="4" type="noConversion"/>
  </si>
  <si>
    <t>Unchanged</t>
    <phoneticPr fontId="4" type="noConversion"/>
  </si>
  <si>
    <t>(quarterly off peak consumption charge divided by 3) is less than the monthly minimum payment. If so, the</t>
    <phoneticPr fontId="4" type="noConversion"/>
  </si>
  <si>
    <t>intellectual property and subject to copyright. Apart from any use permitted under the Copyright Act 1968 (Ctw),</t>
    <phoneticPr fontId="9" type="noConversion"/>
  </si>
  <si>
    <t>July 2010</t>
  </si>
  <si>
    <t>Queensland Tariff-Tracking Project, St Vincent de Paul Society</t>
    <phoneticPr fontId="0" type="noConversion"/>
  </si>
  <si>
    <t>July 2011</t>
    <phoneticPr fontId="0" type="noConversion"/>
  </si>
  <si>
    <t>Peak 1st step (kWh)</t>
    <phoneticPr fontId="4" type="noConversion"/>
  </si>
  <si>
    <t>Peak 2nd rate (c/kWh)</t>
    <phoneticPr fontId="4" type="noConversion"/>
  </si>
  <si>
    <t>July 2016</t>
    <phoneticPr fontId="4" type="noConversion"/>
  </si>
  <si>
    <t>Standing offer</t>
    <phoneticPr fontId="4" type="noConversion"/>
  </si>
  <si>
    <t>QLD-Controlled 1</t>
    <phoneticPr fontId="4" type="noConversion"/>
  </si>
  <si>
    <t>https://www.agl.com.au/-/media/AGLData/DistributorData/PDFs/PriceFactSheet_AGL152721MR.pdf</t>
  </si>
  <si>
    <t>Changed</t>
    <phoneticPr fontId="4" type="noConversion"/>
  </si>
  <si>
    <t>QLD</t>
    <phoneticPr fontId="4" type="noConversion"/>
  </si>
  <si>
    <t>Energex</t>
    <phoneticPr fontId="4" type="noConversion"/>
  </si>
  <si>
    <t>AGL</t>
    <phoneticPr fontId="4" type="noConversion"/>
  </si>
  <si>
    <t>Standing offer</t>
    <phoneticPr fontId="4" type="noConversion"/>
  </si>
  <si>
    <t>QLD-Controlled 2</t>
    <phoneticPr fontId="4" type="noConversion"/>
  </si>
  <si>
    <t>TOU</t>
    <phoneticPr fontId="4" type="noConversion"/>
  </si>
  <si>
    <t>QLD-TOU-12</t>
    <phoneticPr fontId="4" type="noConversion"/>
  </si>
  <si>
    <t>Peak 2nd step (kWh)</t>
    <phoneticPr fontId="4" type="noConversion"/>
  </si>
  <si>
    <t xml:space="preserve">c/kWh </t>
    <phoneticPr fontId="4" type="noConversion"/>
  </si>
  <si>
    <t>c/kWh peak</t>
    <phoneticPr fontId="4" type="noConversion"/>
  </si>
  <si>
    <t>The main purpose of this workbook is to provide consumer advocates with a tool to track and analyse</t>
  </si>
  <si>
    <t>c/kWh peak shoulder</t>
    <phoneticPr fontId="4" type="noConversion"/>
  </si>
  <si>
    <t>https://secure.energyaustralia.com.au/EnergyPriceFactSheets/Docs/EPFS/E_R_Q_GEASY_EX_12_50_29-04-2016.pdf</t>
  </si>
  <si>
    <t>Lumo Energy</t>
    <phoneticPr fontId="4" type="noConversion"/>
  </si>
  <si>
    <t>Off peak 1st step (kWh)</t>
    <phoneticPr fontId="4" type="noConversion"/>
  </si>
  <si>
    <t>Off peak 2nd rate (c/kWh)</t>
    <phoneticPr fontId="4" type="noConversion"/>
  </si>
  <si>
    <r>
      <t>St Vincent de Paul Society, Queensland Tariff-Tracking Project, Workbook 1:</t>
    </r>
    <r>
      <rPr>
        <b/>
        <sz val="11"/>
        <rFont val="Arial"/>
        <family val="2"/>
      </rPr>
      <t xml:space="preserve"> Electricity Standing Offers</t>
    </r>
    <r>
      <rPr>
        <sz val="11"/>
        <rFont val="Arial"/>
        <family val="2"/>
      </rPr>
      <t xml:space="preserve"> (regulated prior to July 2016)</t>
    </r>
    <phoneticPr fontId="4" type="noConversion"/>
  </si>
  <si>
    <t>Offer</t>
    <phoneticPr fontId="4" type="noConversion"/>
  </si>
  <si>
    <t>DB Zone</t>
    <phoneticPr fontId="4" type="noConversion"/>
  </si>
  <si>
    <t>Meter type</t>
    <phoneticPr fontId="4" type="noConversion"/>
  </si>
  <si>
    <t>changed. The spreadsheets containing the tariff data are hidden.</t>
    <phoneticPr fontId="4" type="noConversion"/>
  </si>
  <si>
    <t>Origin Energy</t>
    <phoneticPr fontId="4" type="noConversion"/>
  </si>
  <si>
    <t>Click Energy</t>
    <phoneticPr fontId="4" type="noConversion"/>
  </si>
  <si>
    <t>https://www.clickenergy.com.au/epfs/41.pdf</t>
  </si>
  <si>
    <t>Powerdirect</t>
    <phoneticPr fontId="4" type="noConversion"/>
  </si>
  <si>
    <t>nso</t>
    <phoneticPr fontId="4" type="noConversion"/>
  </si>
  <si>
    <t xml:space="preserve">workbook, it is suitable for use only as a research and advocacy tool. We do not accept any legal responsibility for errors or inaccuracies. </t>
  </si>
  <si>
    <t>c/kWh Controlled off-peak</t>
    <phoneticPr fontId="4" type="noConversion"/>
  </si>
  <si>
    <t>St Vincent de Paul Society, Queensland Tariff-Tracking Project, Workbook 1: Regulated Electricity Offers</t>
  </si>
  <si>
    <t xml:space="preserve">without prior written permission from the St Vincent de Paul Society. </t>
  </si>
  <si>
    <t>This workbook contains:</t>
  </si>
  <si>
    <t>Off peak 2nd step (kWh)</t>
    <phoneticPr fontId="4" type="noConversion"/>
  </si>
  <si>
    <t>Off peak 3rd rate (c/kWh)</t>
    <phoneticPr fontId="4" type="noConversion"/>
  </si>
  <si>
    <t>c/per day fixed charges</t>
    <phoneticPr fontId="4" type="noConversion"/>
  </si>
  <si>
    <t>Tariff 31</t>
    <phoneticPr fontId="4" type="noConversion"/>
  </si>
  <si>
    <t>Tariff 33</t>
    <phoneticPr fontId="4" type="noConversion"/>
  </si>
  <si>
    <t xml:space="preserve">*Calculations of potential minimum charges for Tariffs 31 and 33 are based on whether monthy consumption </t>
    <phoneticPr fontId="4" type="noConversion"/>
  </si>
  <si>
    <t>Quarterly bill (excl GST)</t>
    <phoneticPr fontId="4" type="noConversion"/>
  </si>
  <si>
    <t>Split week tariff: Shoulder - weekdays (c/kWh)</t>
    <phoneticPr fontId="4" type="noConversion"/>
  </si>
  <si>
    <t>Split week tariff: Shoulder - weekends (c/kWh)</t>
    <phoneticPr fontId="4" type="noConversion"/>
  </si>
  <si>
    <t>Seasonal shoulder: off peak season rate (c/kWh)</t>
    <phoneticPr fontId="4" type="noConversion"/>
  </si>
  <si>
    <t>Time structure Code</t>
    <phoneticPr fontId="4" type="noConversion"/>
  </si>
  <si>
    <t>Seasonal? (y/n)</t>
    <phoneticPr fontId="4" type="noConversion"/>
  </si>
  <si>
    <t>Summer or winter peak (s/w)</t>
    <phoneticPr fontId="4" type="noConversion"/>
  </si>
  <si>
    <t>Number of peak months</t>
    <phoneticPr fontId="4" type="noConversion"/>
  </si>
  <si>
    <t>QLD-Single 1</t>
    <phoneticPr fontId="4" type="noConversion"/>
  </si>
  <si>
    <t xml:space="preserve">*All spreadsheets are locked (apart from the interactive red cells), in order to ensure that formulas are not accidently </t>
    <phoneticPr fontId="4" type="noConversion"/>
  </si>
  <si>
    <t>c/kWh off-peak (night time)</t>
    <phoneticPr fontId="4" type="noConversion"/>
  </si>
  <si>
    <t>Residential tariffs</t>
    <phoneticPr fontId="4" type="noConversion"/>
  </si>
  <si>
    <t>Sanctuary Energy</t>
    <phoneticPr fontId="4" type="noConversion"/>
  </si>
  <si>
    <t>http://www.sanctuaryenergy.com.au/pdf/2015Updates/PriceFactSheet_SAN123262MR.pdf</t>
  </si>
  <si>
    <t>Simply Energy</t>
    <phoneticPr fontId="4" type="noConversion"/>
  </si>
  <si>
    <t>*As domestic electricity offers currently depend on the type of metering installed at the premises,</t>
  </si>
  <si>
    <t>Bill impacts for all network areas July 2012</t>
    <phoneticPr fontId="4" type="noConversion"/>
  </si>
  <si>
    <t xml:space="preserve">The St Vincent de Paul Society and Alviss Consulting Pty Ltd do not accept liability for any action taken based on the information provided in  </t>
    <phoneticPr fontId="9" type="noConversion"/>
  </si>
  <si>
    <t xml:space="preserve">1) Inform the community about changes to energy retail prices and increase consumer awareness </t>
  </si>
  <si>
    <t>c/kWh off-peak</t>
  </si>
  <si>
    <t>would like to obtain information about energy offers available to you as a customer, go to the Australian Energy Regulator’s 'Energy Made Easy"</t>
    <phoneticPr fontId="4" type="noConversion"/>
  </si>
  <si>
    <t>Effective from</t>
    <phoneticPr fontId="4" type="noConversion"/>
  </si>
  <si>
    <t>Solar (y/n)</t>
    <phoneticPr fontId="4" type="noConversion"/>
  </si>
  <si>
    <t>Restricted eligibility? (n/so/nso)</t>
    <phoneticPr fontId="4" type="noConversion"/>
  </si>
  <si>
    <t>Solar meter fee (c/day)</t>
    <phoneticPr fontId="4" type="noConversion"/>
  </si>
  <si>
    <t>Retailer</t>
  </si>
  <si>
    <t>Supply (c/day)</t>
  </si>
  <si>
    <t>minimum payment for the quarter (monthly charge multiplied by 3) is included, and multiplied by 4 for the annual bill</t>
    <phoneticPr fontId="4" type="noConversion"/>
  </si>
  <si>
    <t>Tab colours:</t>
  </si>
  <si>
    <t>This project has been funded by the Energy Consumers Australia (ECA) and its predecessor, the Consumer Advocacy Panel.</t>
    <phoneticPr fontId="4" type="noConversion"/>
  </si>
  <si>
    <t>Insert quarterly consumption (KWh):</t>
  </si>
  <si>
    <r>
      <t>Report 4: Queensland</t>
    </r>
    <r>
      <rPr>
        <sz val="10"/>
        <rFont val="Arial"/>
        <family val="2"/>
      </rPr>
      <t xml:space="preserve"> Energy Prices July 2014 - July 2015, An update report</t>
    </r>
    <r>
      <rPr>
        <sz val="10"/>
        <rFont val="Verdana"/>
        <family val="2"/>
      </rPr>
      <t xml:space="preserve"> (July 2015)   </t>
    </r>
    <phoneticPr fontId="7" type="noConversion"/>
  </si>
  <si>
    <t>1) Tariff 11: Single rate (also known as flat rate)</t>
    <phoneticPr fontId="4" type="noConversion"/>
  </si>
  <si>
    <t>Tariff 33</t>
    <phoneticPr fontId="4" type="noConversion"/>
  </si>
  <si>
    <t>2) Monitor the impact tariff changes have on household bills and energy affordability</t>
  </si>
  <si>
    <t>Source</t>
    <phoneticPr fontId="4" type="noConversion"/>
  </si>
  <si>
    <t>Update status</t>
    <phoneticPr fontId="4" type="noConversion"/>
  </si>
  <si>
    <t>Insert shoulder proportion (%):</t>
  </si>
  <si>
    <t>Tariff 12</t>
    <phoneticPr fontId="4" type="noConversion"/>
  </si>
  <si>
    <t xml:space="preserve">Peak </t>
    <phoneticPr fontId="4" type="noConversion"/>
  </si>
  <si>
    <t>Shoulder</t>
  </si>
  <si>
    <t>Off-peak</t>
  </si>
  <si>
    <t>proportions (%) can be adjusted. All red cells contain variables for the user to insert</t>
  </si>
  <si>
    <t>https://www.simplyenergy.com.au/docs/default-source/pdf/resources/qld/price-fact-sheets/marketofferrates(mor)/epfs-simply-no-term-fee-qld-eo.pdf?sfvrsn=4</t>
  </si>
  <si>
    <t>TOU</t>
    <phoneticPr fontId="4" type="noConversion"/>
  </si>
  <si>
    <t xml:space="preserve">St Vincent de Paul Society, Queensland Tariff-Tracking Project, Workbook 1: Regulated Electricity Offers </t>
    <phoneticPr fontId="4" type="noConversion"/>
  </si>
  <si>
    <t>*All calculations of quarterly supply charge are based on c/day multiplied by 91days</t>
    <phoneticPr fontId="4" type="noConversion"/>
  </si>
  <si>
    <t xml:space="preserve">no parts may be adapted, reproduced, copied, stored, distributed, published or put to commercial use </t>
    <phoneticPr fontId="9" type="noConversion"/>
  </si>
  <si>
    <t>Single or peak rate (c/kWh)</t>
    <phoneticPr fontId="4" type="noConversion"/>
  </si>
  <si>
    <t>block type</t>
  </si>
  <si>
    <t xml:space="preserve">*Analysis of bills (inc GST). Note that consumption level/pattern can be varied by user. </t>
    <phoneticPr fontId="4" type="noConversion"/>
  </si>
  <si>
    <t xml:space="preserve">in the workbook is not provided as financial advice. While we have taken great care to ensure accuracy of the information provided in this </t>
  </si>
  <si>
    <t>© St Vincent de Paul Society and Alviss Consulting Pty Ltd</t>
  </si>
  <si>
    <t>Project outputs</t>
  </si>
  <si>
    <t>Regulated Electricity Offers July 2015 (exc GST)</t>
    <phoneticPr fontId="4" type="noConversion"/>
  </si>
  <si>
    <t>Fixed charges</t>
  </si>
  <si>
    <t>Regulated Electricity Offers July 2010 (inc GST)</t>
    <phoneticPr fontId="4" type="noConversion"/>
  </si>
  <si>
    <t>Peak consumption</t>
    <phoneticPr fontId="4" type="noConversion"/>
  </si>
  <si>
    <t>Off-peak consumption</t>
    <phoneticPr fontId="4" type="noConversion"/>
  </si>
  <si>
    <t>Additional min payment</t>
    <phoneticPr fontId="4" type="noConversion"/>
  </si>
  <si>
    <t xml:space="preserve">this workbook or for any loss, economic or otherwise, suffered as a result of reliance on the information presented in this workbook. If you </t>
    <phoneticPr fontId="9" type="noConversion"/>
  </si>
  <si>
    <t>Bill impacts for all network areas July 2013</t>
    <phoneticPr fontId="4" type="noConversion"/>
  </si>
  <si>
    <t>QLD</t>
    <phoneticPr fontId="4" type="noConversion"/>
  </si>
  <si>
    <t>Energex</t>
    <phoneticPr fontId="4" type="noConversion"/>
  </si>
  <si>
    <t>Single</t>
    <phoneticPr fontId="4" type="noConversion"/>
  </si>
  <si>
    <t>n</t>
    <phoneticPr fontId="4" type="noConversion"/>
  </si>
  <si>
    <t>AGL</t>
    <phoneticPr fontId="4" type="noConversion"/>
  </si>
  <si>
    <t>Standing offer</t>
    <phoneticPr fontId="4" type="noConversion"/>
  </si>
  <si>
    <t xml:space="preserve">This workbook is copyright. All works contained in it are St Vincent de Paul Society and Alviss Consulting’s  </t>
    <phoneticPr fontId="9" type="noConversion"/>
  </si>
  <si>
    <t>Tariff 11</t>
    <phoneticPr fontId="4" type="noConversion"/>
  </si>
  <si>
    <t>Tariff 11</t>
    <phoneticPr fontId="4" type="noConversion"/>
  </si>
  <si>
    <t>Urth Energy</t>
    <phoneticPr fontId="4" type="noConversion"/>
  </si>
  <si>
    <t>http://www.urthenergy.com.au/client_images/1765672.pdf</t>
  </si>
  <si>
    <t>Controlled</t>
    <phoneticPr fontId="4" type="noConversion"/>
  </si>
  <si>
    <t>QLD-Controlled 1</t>
    <phoneticPr fontId="4" type="noConversion"/>
  </si>
  <si>
    <t>Diamond Energy</t>
    <phoneticPr fontId="4" type="noConversion"/>
  </si>
  <si>
    <t>QLD, ENERGEX NETWORK</t>
    <phoneticPr fontId="4" type="noConversion"/>
  </si>
  <si>
    <t>Diamond Energy</t>
    <phoneticPr fontId="4" type="noConversion"/>
  </si>
  <si>
    <t>Regulated Electricity Offers July 2011 (inc GST)</t>
    <phoneticPr fontId="4" type="noConversion"/>
  </si>
  <si>
    <t>QLD-TOU-12</t>
    <phoneticPr fontId="4" type="noConversion"/>
  </si>
  <si>
    <t>changes to domestic energy offers in Queensland.  If regularly updated, this tariff-tracking tool can be used to:</t>
    <phoneticPr fontId="4" type="noConversion"/>
  </si>
  <si>
    <t xml:space="preserve">relied upon. The workbook is not an appropriate substitute for obtaining an offer from an energy retailer.  The information presented </t>
  </si>
  <si>
    <t>Insert Controlled load proportion (%):</t>
    <phoneticPr fontId="4" type="noConversion"/>
  </si>
  <si>
    <t>Tariff 31</t>
    <phoneticPr fontId="4" type="noConversion"/>
  </si>
  <si>
    <t>Bill impacts for all network areas July 2011</t>
    <phoneticPr fontId="4" type="noConversion"/>
  </si>
  <si>
    <t>Bill impacts for all network areas July 2014</t>
    <phoneticPr fontId="4" type="noConversion"/>
  </si>
  <si>
    <t>Controlled load</t>
    <phoneticPr fontId="4" type="noConversion"/>
  </si>
  <si>
    <t>Regulated Electricity Offers July 2013 (inc GST)</t>
    <phoneticPr fontId="4" type="noConversion"/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</si>
  <si>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  <phoneticPr fontId="4" type="noConversion"/>
  </si>
  <si>
    <t xml:space="preserve">c/kWh - peak </t>
    <phoneticPr fontId="4" type="noConversion"/>
  </si>
  <si>
    <t>https://www.simplyenergy.com.au/docs/default-source/pdf/resources/qld/price-fact-sheets/marketofferrates(mor)/epfs-simply-no-term-fee-qld-eo.pdf?sfvrsn=3</t>
  </si>
  <si>
    <t>website or contact the energy retailers directly.</t>
    <phoneticPr fontId="4" type="noConversion"/>
  </si>
  <si>
    <r>
      <t>Report 5: Queensland</t>
    </r>
    <r>
      <rPr>
        <sz val="10"/>
        <rFont val="Arial"/>
        <family val="2"/>
      </rPr>
      <t xml:space="preserve"> Energy Prices July 2015 - July 2016, An update report</t>
    </r>
    <r>
      <rPr>
        <sz val="10"/>
        <rFont val="Verdana"/>
        <family val="2"/>
      </rPr>
      <t xml:space="preserve"> (July 2016)   </t>
    </r>
    <phoneticPr fontId="7" type="noConversion"/>
  </si>
  <si>
    <t>Bill impacts for all network areas July 2015</t>
    <phoneticPr fontId="4" type="noConversion"/>
  </si>
  <si>
    <t>c/per day fixed charges</t>
  </si>
  <si>
    <t>By May Mauseth Johnston, Alviss Consulting Pty Ltd</t>
    <phoneticPr fontId="0" type="noConversion"/>
  </si>
  <si>
    <t>c/per day mimimum payment</t>
    <phoneticPr fontId="4" type="noConversion"/>
  </si>
  <si>
    <t>n</t>
    <phoneticPr fontId="4" type="noConversion"/>
  </si>
  <si>
    <t>y</t>
    <phoneticPr fontId="4" type="noConversion"/>
  </si>
  <si>
    <t>All consumption/peak</t>
    <phoneticPr fontId="4" type="noConversion"/>
  </si>
  <si>
    <t>Insert peak proportion (%):</t>
  </si>
  <si>
    <t>Insert off-peak proportion (%):</t>
  </si>
  <si>
    <t>3) Tariff 33: Controlled Supply (also known as Economy), available for a minimum of 18 hours per day</t>
    <phoneticPr fontId="4" type="noConversion"/>
  </si>
  <si>
    <t>July 2015</t>
    <phoneticPr fontId="4" type="noConversion"/>
  </si>
  <si>
    <t>Acknowledgement:</t>
    <phoneticPr fontId="7" type="noConversion"/>
  </si>
  <si>
    <t>Regulated Electricity Offers July 2012 (inc GST)</t>
    <phoneticPr fontId="4" type="noConversion"/>
  </si>
  <si>
    <t>QLD</t>
    <phoneticPr fontId="7" type="noConversion"/>
  </si>
  <si>
    <t>Energex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</si>
  <si>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</si>
  <si>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</si>
  <si>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</si>
  <si>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Controlled</t>
    <phoneticPr fontId="7" type="noConversion"/>
  </si>
  <si>
    <t>TOU</t>
    <phoneticPr fontId="7" type="noConversion"/>
  </si>
  <si>
    <t>St Vincent de Paul Society, Queensland Tariff-Tracking Project, Workbook 1: Electricity Standing Offers (regulated prior to July 2016)</t>
  </si>
  <si>
    <t>Energy Locals</t>
  </si>
  <si>
    <t>Mojo Power</t>
    <phoneticPr fontId="9" type="noConversion"/>
  </si>
  <si>
    <t>QLD</t>
    <phoneticPr fontId="9" type="noConversion"/>
  </si>
  <si>
    <t>Energex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</si>
  <si>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</si>
  <si>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</si>
  <si>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</si>
  <si>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>Powershop</t>
    <phoneticPr fontId="9" type="noConversion"/>
  </si>
  <si>
    <t>Single</t>
    <phoneticPr fontId="9" type="noConversion"/>
  </si>
  <si>
    <t>n</t>
    <phoneticPr fontId="9" type="noConversion"/>
  </si>
  <si>
    <t>Red Energy</t>
    <phoneticPr fontId="9" type="noConversion"/>
  </si>
  <si>
    <t>QLD</t>
    <phoneticPr fontId="9" type="noConversion"/>
  </si>
  <si>
    <t>Energex</t>
    <phoneticPr fontId="9" type="noConversion"/>
  </si>
  <si>
    <t>Controlled</t>
    <phoneticPr fontId="9" type="noConversion"/>
  </si>
  <si>
    <t>QLD</t>
    <phoneticPr fontId="9" type="noConversion"/>
  </si>
  <si>
    <t>Controlled</t>
    <phoneticPr fontId="9" type="noConversion"/>
  </si>
  <si>
    <t>TOU</t>
    <phoneticPr fontId="9" type="noConversion"/>
  </si>
  <si>
    <t>TOU</t>
    <phoneticPr fontId="9" type="noConversion"/>
  </si>
  <si>
    <t>July 2017</t>
  </si>
  <si>
    <r>
      <t>Report 6: Queensland</t>
    </r>
    <r>
      <rPr>
        <sz val="10"/>
        <rFont val="Arial"/>
        <family val="2"/>
      </rPr>
      <t xml:space="preserve"> Energy Prices July 2017, An update report</t>
    </r>
    <r>
      <rPr>
        <sz val="10"/>
        <rFont val="Verdana"/>
        <family val="2"/>
      </rPr>
      <t xml:space="preserve"> (August 2017)   </t>
    </r>
  </si>
  <si>
    <t xml:space="preserve">*The spreadsheets (bills) are interactive spreadsheet where quarterly consumption (kWh) and peak/off peak  </t>
  </si>
  <si>
    <t>AGL</t>
  </si>
  <si>
    <t>Click Energy</t>
  </si>
  <si>
    <t>Diamond Energy</t>
  </si>
  <si>
    <t>Dodo Power &amp; Gas</t>
  </si>
  <si>
    <t>EnergyAustralia</t>
  </si>
  <si>
    <t>Origin Energy</t>
  </si>
  <si>
    <t>Powerdirect</t>
  </si>
  <si>
    <t>Simply Energy</t>
  </si>
  <si>
    <t>Mojo Power</t>
  </si>
  <si>
    <t>Powershop</t>
  </si>
  <si>
    <t>Red Energy</t>
  </si>
  <si>
    <t>Retailers:</t>
  </si>
  <si>
    <r>
      <t>Report 7: Queensland</t>
    </r>
    <r>
      <rPr>
        <sz val="10"/>
        <rFont val="Arial"/>
        <family val="2"/>
      </rPr>
      <t xml:space="preserve"> Energy Prices July 2018, An update report</t>
    </r>
    <r>
      <rPr>
        <sz val="10"/>
        <rFont val="Verdana"/>
        <family val="2"/>
      </rPr>
      <t xml:space="preserve"> (August 2018)   </t>
    </r>
  </si>
  <si>
    <t>July 2018</t>
  </si>
  <si>
    <t>Minimum monthly demand charged (kW)</t>
    <phoneticPr fontId="6" type="noConversion"/>
  </si>
  <si>
    <t>Peak or single Capacity charge  (c/kVA/day)</t>
    <phoneticPr fontId="6" type="noConversion"/>
  </si>
  <si>
    <t>Off-peak Capacity charge  (c/kVA/day)</t>
    <phoneticPr fontId="6" type="noConversion"/>
  </si>
  <si>
    <t>Amaysim</t>
  </si>
  <si>
    <t>QLD</t>
    <phoneticPr fontId="6" type="noConversion"/>
  </si>
  <si>
    <t>Energex</t>
    <phoneticPr fontId="6" type="noConversion"/>
  </si>
  <si>
    <t>Single</t>
    <phoneticPr fontId="6" type="noConversion"/>
  </si>
  <si>
    <t>n</t>
  </si>
  <si>
    <t>nso</t>
  </si>
  <si>
    <t>Alinta Energy</t>
  </si>
  <si>
    <t>QLD</t>
  </si>
  <si>
    <t>Energex</t>
  </si>
  <si>
    <t>y</t>
  </si>
  <si>
    <t>Q Energy</t>
  </si>
  <si>
    <t>Controlled</t>
    <phoneticPr fontId="6" type="noConversion"/>
  </si>
  <si>
    <t>TOU</t>
    <phoneticPr fontId="6" type="noConversion"/>
  </si>
  <si>
    <t>July 2019</t>
  </si>
  <si>
    <r>
      <t>Report 8: Queensland</t>
    </r>
    <r>
      <rPr>
        <sz val="10"/>
        <rFont val="Arial"/>
        <family val="2"/>
      </rPr>
      <t xml:space="preserve"> Energy Prices July 2019, An update report</t>
    </r>
    <r>
      <rPr>
        <sz val="10"/>
        <rFont val="Verdana"/>
        <family val="2"/>
      </rPr>
      <t xml:space="preserve"> (August 2019)   </t>
    </r>
  </si>
  <si>
    <t>Single</t>
  </si>
  <si>
    <t/>
  </si>
  <si>
    <t>QLD-Single 1</t>
  </si>
  <si>
    <t>1st Energy</t>
  </si>
  <si>
    <t>quarter</t>
  </si>
  <si>
    <t>ReAmped Energy</t>
  </si>
  <si>
    <t>Powerclub</t>
  </si>
  <si>
    <t>Controlled</t>
  </si>
  <si>
    <t>QLD-Controlled 1</t>
  </si>
  <si>
    <t>QLD-Controlled 2</t>
  </si>
  <si>
    <t>TOU</t>
  </si>
  <si>
    <t>QLD-TOU-12</t>
  </si>
  <si>
    <t>DMO</t>
  </si>
  <si>
    <t>Standing Offer</t>
  </si>
  <si>
    <t>https://www.energymadeeasy.gov.au/offer/977781?postcode=4000</t>
  </si>
  <si>
    <t>https://www.energymadeeasy.gov.au/offer/977782?postcode=4000</t>
  </si>
  <si>
    <t>https://www.energymadeeasy.gov.au/offer/977867?postcode=4000</t>
  </si>
  <si>
    <t>https://www.energymadeeasy.gov.au/offer/982112?postcode=4000</t>
  </si>
  <si>
    <t>https://www.energymadeeasy.gov.au/offer/982121?postcode=4000</t>
  </si>
  <si>
    <t>https://www.energymadeeasy.gov.au/offer/982380?postcode=4000</t>
  </si>
  <si>
    <t>https://diamondenergy.com.au/epfs/resi/standing/energex.pdf</t>
  </si>
  <si>
    <t>https://www.energymadeeasy.gov.au/offer/928562?postcode=4000</t>
  </si>
  <si>
    <t>https://www.energymadeeasy.gov.au/offer/928561?postcode=4000</t>
  </si>
  <si>
    <t>https://www.energymadeeasy.gov.au/offer/928567?postcode=4000</t>
  </si>
  <si>
    <t>https://www.energymadeeasy.gov.au/offer/1007877?utm_source=EnergyAustralia&amp;utm_campaign=bpi-retailer&amp;utm_medium=retailer&amp;postcode=4000</t>
  </si>
  <si>
    <t>https://www.energymadeeasy.gov.au/offer/1007874?utm_source=EnergyAustralia&amp;utm_campaign=bpi-retailer&amp;utm_medium=retailer&amp;postcode=4000</t>
  </si>
  <si>
    <t>https://www.energymadeeasy.gov.au/offer/1007868?utm_source=EnergyAustralia&amp;utm_campaign=bpi-retailer&amp;utm_medium=retailer&amp;postcode=4000</t>
  </si>
  <si>
    <t>https://www.energymadeeasy.gov.au/offer/1008245?utm_source=EnergyAustralia&amp;utm_campaign=bpi-retailer&amp;utm_medium=retailer&amp;postcode=4000</t>
  </si>
  <si>
    <t>https://powerdirect.com.au/help-support/pricing-info</t>
  </si>
  <si>
    <t>https://www.energymadeeasy.gov.au/offer/991377?postcode=4000&amp;fuelType=E&amp;customerType=M&amp;solarPanels=N&amp;pool=N&amp;smartMeter=notSure&amp;distributor-E=14&amp;provider-E=notSure&amp;electricityUsage=N</t>
  </si>
  <si>
    <t>https://www.energymadeeasy.gov.au/offer/991371?postcode=4000&amp;fuelType=E&amp;customerType=M&amp;solarPanels=N&amp;pool=N&amp;smartMeter=notSure&amp;distributor-E=14&amp;provider-E=notSure&amp;electricityUsage=N</t>
  </si>
  <si>
    <t>https://www.energymadeeasy.gov.au/offer/1023294?utm_source=Mojo+Power&amp;utm_campaign=bpi-retailer&amp;utm_medium=retailer</t>
  </si>
  <si>
    <t>https://www.energymadeeasy.gov.au/offer/1023298?utm_source=Mojo+Power&amp;utm_campaign=bpi-retailer&amp;utm_medium=retailer</t>
  </si>
  <si>
    <t>https://www.energymadeeasy.gov.au/offer/1023296?utm_source=Mojo+Power&amp;utm_campaign=bpi-retailer&amp;utm_medium=retailer</t>
  </si>
  <si>
    <t>https://www.energymadeeasy.gov.au/offer/937319/print?postcode=4000&amp;fuelType=E&amp;distributor-E=14</t>
  </si>
  <si>
    <t>https://www.energymadeeasy.gov.au/offer/937318/print?postcode=4000&amp;fuelType=E&amp;distributor-E=14</t>
  </si>
  <si>
    <t>https://www.energymadeeasy.gov.au/offer/937321/print?postcode=4000&amp;fuelType=E&amp;distributor-E=14</t>
  </si>
  <si>
    <t>https://www.energymadeeasy.gov.au/offer/937332/print?postcode=4000&amp;fuelType=E&amp;distributor-E=14</t>
  </si>
  <si>
    <t>https://www.energymadeeasy.gov.au/offer/982776?utm_source=amaysim+Energy&amp;utm_campaign=bpi-retailer&amp;utm_medium=retailer&amp;postcode=4000</t>
  </si>
  <si>
    <t>https://www.energymadeeasy.gov.au/offer/982779?utm_source=amaysim+Energy&amp;utm_campaign=bpi-retailer&amp;utm_medium=retailer&amp;postcode=4000</t>
  </si>
  <si>
    <t>https://www.energymadeeasy.gov.au/offer/982942?utm_source=amaysim+Energy&amp;utm_campaign=bpi-retailer&amp;utm_medium=retailer&amp;postcode=4000</t>
  </si>
  <si>
    <t>https://www.alintaenergy.com.au/qld/energy-products/electricity/queensland-prices-and-contract-information</t>
  </si>
  <si>
    <t>https://www.energymadeeasy.gov.au/offer/961499?postcode=4000</t>
  </si>
  <si>
    <t>https://www.energymadeeasy.gov.au/offer/961502?postcode=4000</t>
  </si>
  <si>
    <t>https://www.energymadeeasy.gov.au/offer/961505?postcode=4000</t>
  </si>
  <si>
    <t>https://www.energymadeeasy.gov.au/offer/961547?postcode=4000</t>
  </si>
  <si>
    <t>https://www.energymadeeasy.gov.au/offer/914775?postcode=4000</t>
  </si>
  <si>
    <t>https://www.energymadeeasy.gov.au/offer/914772?postcode=4000</t>
  </si>
  <si>
    <t>https://www.energymadeeasy.gov.au/offer/962864?postcode=4000</t>
  </si>
  <si>
    <t>July 2020</t>
  </si>
  <si>
    <r>
      <t>Report 9: Queensland</t>
    </r>
    <r>
      <rPr>
        <sz val="10"/>
        <rFont val="Arial"/>
        <family val="2"/>
      </rPr>
      <t xml:space="preserve"> Energy Prices July 2020, An update report</t>
    </r>
    <r>
      <rPr>
        <sz val="10"/>
        <rFont val="Verdana"/>
        <family val="2"/>
      </rPr>
      <t xml:space="preserve"> (August 2020)   </t>
    </r>
  </si>
  <si>
    <t>https://www.energymadeeasy.gov.au/plan?id=AGL15288SRE3&amp;postcode=4000</t>
  </si>
  <si>
    <t>https://www.energymadeeasy.gov.au/plan?id=CLI65158SRE1&amp;postcode=4000</t>
  </si>
  <si>
    <t>https://www.energymadeeasy.gov.au/plan?id=DIA34684SRE2&amp;postcode=4000</t>
  </si>
  <si>
    <t>https://www.energymadeeasy.gov.au/plan?id=DOD14000SRE2&amp;postcode=4000</t>
  </si>
  <si>
    <t>https://www.energymadeeasy.gov.au/plan?id=ENE19229SRE8&amp;postcode=4000</t>
  </si>
  <si>
    <t>https://www.energymadeeasy.gov.au/plan?id=ORI24858SRE2&amp;postcode=4000</t>
  </si>
  <si>
    <t>Not available</t>
  </si>
  <si>
    <t>https://www.energymadeeasy.gov.au/plan?id=SIM54325SRE2&amp;postcode=4000</t>
  </si>
  <si>
    <t>https://www.energymadeeasy.gov.au/plan?id=MOJ85794SRE3&amp;postcode=4000</t>
  </si>
  <si>
    <t>https://www.energymadeeasy.gov.au/plan?id=PSH58449SRE1&amp;postcode=4000</t>
  </si>
  <si>
    <t>https://www.energymadeeasy.gov.au/plan?id=RED21240SRE3&amp;postcode=4000</t>
  </si>
  <si>
    <t>https://www.energymadeeasy.gov.au/plan?id=AMA62393SRE1&amp;postcode=4000</t>
  </si>
  <si>
    <t>https://www.alintaenergy.com.au/qld/residential/electricity-and-gas/products/standard-retail-contract/residential-electricity-pricing</t>
  </si>
  <si>
    <t>https://www.energymadeeasy.gov.au/plan?id=QEN85830SRE2&amp;postcode=4000</t>
  </si>
  <si>
    <t>https://www.energymadeeasy.gov.au/plan?id=1ST80747SRE1&amp;postcode=4000</t>
  </si>
  <si>
    <t>https://www.energymadeeasy.gov.au/plan?id=REA71649SRE1&amp;postcode=4000</t>
  </si>
  <si>
    <t>https://www.energymadeeasy.gov.au/plan?id=PWR93302SRE&amp;postcode=4000</t>
  </si>
  <si>
    <t>CovaU</t>
  </si>
  <si>
    <t>https://www.energymadeeasy.gov.au/plan?id=COV67954SRE1&amp;postcode=4000</t>
  </si>
  <si>
    <t>Discover Energy</t>
  </si>
  <si>
    <t>https://www.energymadeeasy.gov.au/plan?id=DEN36054SRE2&amp;postcode=4000</t>
  </si>
  <si>
    <t>Elysian Energy</t>
  </si>
  <si>
    <t>https://www.energymadeeasy.gov.au/plan?id=ELY29510SRE2&amp;postcode=4000</t>
  </si>
  <si>
    <t>Future X Power</t>
  </si>
  <si>
    <t>https://www.energymadeeasy.gov.au/plan?id=FXP13797SRE1&amp;postcode=4000</t>
  </si>
  <si>
    <t>GloBird Energy</t>
  </si>
  <si>
    <t>https://www.energymadeeasy.gov.au/plan?id=GLO48638SRE1&amp;postcode=4000</t>
  </si>
  <si>
    <t>OVO Energy</t>
  </si>
  <si>
    <t>https://www.energymadeeasy.gov.au/plan?id=OVO14729SRE4&amp;postcode=4000</t>
  </si>
  <si>
    <t>People Energy</t>
  </si>
  <si>
    <t>https://www.energymadeeasy.gov.au/plan?id=PEO86592SRE2&amp;postcode=4000</t>
  </si>
  <si>
    <t>Sumo Power</t>
  </si>
  <si>
    <t>https://www.energymadeeasy.gov.au/plan?id=SUM91304SRE1&amp;postcode=4000</t>
  </si>
  <si>
    <t>https://www.energymadeeasy.gov.au/plan?id=AGL15287SRE3&amp;postcode=4000</t>
  </si>
  <si>
    <t>https://www.energymadeeasy.gov.au/plan?id=CLI65207SRE1&amp;postcode=4000</t>
  </si>
  <si>
    <t>https://www.energymadeeasy.gov.au/plan?id=DOD13999SRE2&amp;postcode=4000</t>
  </si>
  <si>
    <t>https://www.energymadeeasy.gov.au/plan?id=DOD13999SRE&amp;postcode=4000</t>
  </si>
  <si>
    <t>https://www.energymadeeasy.gov.au/plan?id=ENE19190SRE8&amp;postcode=4000</t>
  </si>
  <si>
    <t>https://www.energymadeeasy.gov.au/plan?id=ORI24860SRE2&amp;postcode=4000</t>
  </si>
  <si>
    <t>https://www.energymadeeasy.gov.au/plan?id=SIM54327SRE2&amp;postcode=4000</t>
  </si>
  <si>
    <t>https://www.energymadeeasy.gov.au/plan?id=MOJ85797SRE3&amp;postcode=4000</t>
  </si>
  <si>
    <t>https://www.energymadeeasy.gov.au/plan?id=PSH58450SRE1&amp;postcode=4000</t>
  </si>
  <si>
    <t>https://www.energymadeeasy.gov.au/plan?id=RED21241SRE3&amp;postcode=4000</t>
  </si>
  <si>
    <t>https://www.energymadeeasy.gov.au/plan?id=AMA62410SRE1&amp;postcode=4000</t>
  </si>
  <si>
    <t>https://www.energymadeeasy.gov.au/plan?id=QEN85832SRE2&amp;postcode=4000</t>
  </si>
  <si>
    <t>https://www.energymadeeasy.gov.au/plan?id=1ST80748SRE1&amp;postcode=4000</t>
  </si>
  <si>
    <t>https://www.energymadeeasy.gov.au/plan?id=REA71650SRE1&amp;postcode=4000</t>
  </si>
  <si>
    <t>https://www.energymadeeasy.gov.au/plan?id=COV67955SRE1&amp;postcode=4000</t>
  </si>
  <si>
    <t>https://www.energymadeeasy.gov.au/plan?id=DEN36055SRE2&amp;postcode=4000</t>
  </si>
  <si>
    <t>https://www.energymadeeasy.gov.au/plan?id=ELY29511SRE2&amp;postcode=4000</t>
  </si>
  <si>
    <t>https://www.energymadeeasy.gov.au/plan?id=FXP13742SRE1&amp;postcode=4000</t>
  </si>
  <si>
    <t>https://www.energymadeeasy.gov.au/plan?id=GLO48639SRE1&amp;postcode=4000</t>
  </si>
  <si>
    <t>https://www.energymadeeasy.gov.au/plan?id=PEO86595SRE1&amp;postcode=4000</t>
  </si>
  <si>
    <t>https://www.energymadeeasy.gov.au/plan?id=SUM91301SRE1&amp;postcode=4000</t>
  </si>
  <si>
    <t>https://www.energymadeeasy.gov.au/plan?id=ENE19209SRE8&amp;postcode=4000</t>
  </si>
  <si>
    <t>https://www.energymadeeasy.gov.au/plan?id=ORI24859SRE2&amp;postcode=4000</t>
  </si>
  <si>
    <t>https://www.energymadeeasy.gov.au/plan?id=SIM54328SRE2&amp;postcode=4000</t>
  </si>
  <si>
    <t>https://www.energymadeeasy.gov.au/plan?id=PSH58451SRE1&amp;postcode=4000</t>
  </si>
  <si>
    <t>https://www.energymadeeasy.gov.au/plan?id=RED21238SRE3&amp;postcode=4000</t>
  </si>
  <si>
    <t>https://www.energymadeeasy.gov.au/plan?id=1ST80750SRE1&amp;postcode=4000</t>
  </si>
  <si>
    <t>https://www.energymadeeasy.gov.au/plan?id=DEN36056SRE2&amp;postcode=4000</t>
  </si>
  <si>
    <t>https://www.energymadeeasy.gov.au/plan?id=FXP13767SRE1&amp;postcode=4000</t>
  </si>
  <si>
    <t>https://www.energymadeeasy.gov.au/plan?id=AGL14982SRE3&amp;postcode=4000</t>
  </si>
  <si>
    <t>https://www.energymadeeasy.gov.au/plan?id=CLI65224SRE1&amp;postcode=4000</t>
  </si>
  <si>
    <t>https://www.energymadeeasy.gov.au/plan?id=DIA81375SRE1&amp;postcode=4000</t>
  </si>
  <si>
    <t>https://www.energymadeeasy.gov.au/plan?id=DOD14354SRE2&amp;postcode=4000</t>
  </si>
  <si>
    <t>https://www.energymadeeasy.gov.au/plan?id=ENE19346SRE8&amp;postcode=4000</t>
  </si>
  <si>
    <t>https://www.energymadeeasy.gov.au/plan?id=ORI25397SRE2&amp;postcode=4000</t>
  </si>
  <si>
    <t>https://www.energymadeeasy.gov.au/plan?id=SIM54249SRE2&amp;postcode=4000</t>
  </si>
  <si>
    <t>https://www.energymadeeasy.gov.au/plan?id=PSH58452SRE&amp;postcode=4000</t>
  </si>
  <si>
    <t>https://www.energymadeeasy.gov.au/plan?id=RED21554SRE3&amp;postcode=4000</t>
  </si>
  <si>
    <t>https://www.energymadeeasy.gov.au/plan?id=AMA62415SRE1&amp;postcode=4000</t>
  </si>
  <si>
    <t>https://www.energymadeeasy.gov.au/plan?id=QEN85822SRE2&amp;postcode=4000</t>
  </si>
  <si>
    <t>https://www.energymadeeasy.gov.au/plan?id=1ST80761SRE1&amp;postcode=4000</t>
  </si>
  <si>
    <t>https://www.energymadeeasy.gov.au/plan?id=COV67952SRE1&amp;postcode=4000</t>
  </si>
  <si>
    <t>https://www.energymadeeasy.gov.au/plan?id=DEN36053SRE2&amp;postcode=4000</t>
  </si>
  <si>
    <t>https://www.energymadeeasy.gov.au/plan?id=ELY31419SRE1&amp;postcode=4000</t>
  </si>
  <si>
    <t>https://www.energymadeeasy.gov.au/plan?id=FXP48903SRE2&amp;postcode=4000</t>
  </si>
  <si>
    <t>https://www.energymadeeasy.gov.au/plan?id=GLO48637SRE1&amp;postcode=4000</t>
  </si>
  <si>
    <t>https://www.energymadeeasy.gov.au/plan?id=PEO86584SRE2&amp;postcode=4000</t>
  </si>
  <si>
    <t>https://www.energymadeeasy.gov.au/plan?id=SUM91302SRE1&amp;postcode=4000</t>
  </si>
  <si>
    <t>https://www.originenergy.com.au/content/dam/origin/residential/docs/energy-price-fact-sheets/pricechange2019/QLD%20Standing%20Resi%20Elec.pdf</t>
  </si>
  <si>
    <t>https://s3-ap-southeast-2.amazonaws.com/psau-wordpress/wp-content/uploads/2019/06/30211417/PSH-EX-90701-SR.pdf</t>
  </si>
  <si>
    <t>https://www.qenergy.com.au/flux-content/qenergy/pdf/2019/Energex-Home-Your-Way.pdf</t>
  </si>
  <si>
    <t>Nectr</t>
  </si>
  <si>
    <t>https://www.energymadeeasy.gov.au/plan?id=AGL15288SRE&amp;postcode=4000</t>
  </si>
  <si>
    <t>https://www.energymadeeasy.gov.au/plan?id=AGL15287SRE&amp;postcode=4000</t>
  </si>
  <si>
    <t>https://www.energymadeeasy.gov.au/plan?id=AGL14982SRE&amp;postcode=4000</t>
  </si>
  <si>
    <t>https://www.energymadeeasy.gov.au/plan?id=DIA34684SRE&amp;postcode=4000</t>
  </si>
  <si>
    <t>https://www.energymadeeasy.gov.au/plan?id=DIA34688SRE&amp;postcode=4000</t>
  </si>
  <si>
    <t>https://www.energymadeeasy.gov.au/plan?id=DIA81375SRE&amp;postcode=4000</t>
  </si>
  <si>
    <t>https://www.energymadeeasy.gov.au/plan?id=DOD14000SRE&amp;postcode=4000</t>
  </si>
  <si>
    <t>https://www.energymadeeasy.gov.au/plan?id=DOD14354SRE&amp;postcode=4000</t>
  </si>
  <si>
    <t>https://www.originenergy.com.au/content/dam/origin/residential/docs/energy-price-fact-sheets/pricechange2021/QLD_Standing_Resi.pdf</t>
  </si>
  <si>
    <t>https://powerdirect.com.au/content/dam/digital/powerdirect/pdf/pricing-information/2021my_pcp_pd_qld_elec_pricings.pdf</t>
  </si>
  <si>
    <t>https://www.energymadeeasy.gov.au/plan?id=SIM240929SRE&amp;utm_source=Simply%20Energy&amp;utm_campaign=bpi-retailer&amp;utm_medium=retailer&amp;postcode=4000</t>
  </si>
  <si>
    <t>https://www.energymadeeasy.gov.au/plan?id=SIM240930SRE&amp;utm_source=Simply%20Energy&amp;utm_campaign=bpi-retailer&amp;utm_medium=retailer&amp;postcode=4000</t>
  </si>
  <si>
    <t>https://www.energymadeeasy.gov.au/plan?id=SIM240957SRE&amp;utm_source=Simply%20Energy&amp;utm_campaign=bpi-retailer&amp;utm_medium=retailer&amp;postcode=4000</t>
  </si>
  <si>
    <t>https://www.energymadeeasy.gov.au/plan?id=MOJ264354SRE&amp;postcode=4000</t>
  </si>
  <si>
    <t>https://www.energymadeeasy.gov.au/plan?id=MOJ264346SRE&amp;postcode=4000</t>
  </si>
  <si>
    <t>https://www.energymadeeasy.gov.au/plan?id=MOJ264359SRE&amp;postcode=4000</t>
  </si>
  <si>
    <t>https://www.energymadeeasy.gov.au/plan?id=PSH58449SRE&amp;postcode=4000</t>
  </si>
  <si>
    <t>https://www.energymadeeasy.gov.au/plan?id=PSH58450SRE&amp;postcode=4000</t>
  </si>
  <si>
    <t>https://www.energymadeeasy.gov.au/plan?id=RED21240SRE&amp;postcode=4000</t>
  </si>
  <si>
    <t>https://www.energymadeeasy.gov.au/plan?id=RED21239SRE&amp;postcode=4000</t>
  </si>
  <si>
    <t>https://www.energymadeeasy.gov.au/plan?id=RED21554SRE&amp;postcode=4000</t>
  </si>
  <si>
    <t>https://www.energymadeeasy.gov.au/plan?id=1ST252924SRE&amp;postcode=4000</t>
  </si>
  <si>
    <t>https://www.energymadeeasy.gov.au/plan?id=1ST252926SRE&amp;postcode=4000</t>
  </si>
  <si>
    <t>https://www.energymadeeasy.gov.au/plan?id=1ST252938SRE&amp;postcode=4000</t>
  </si>
  <si>
    <t>https://www.energymadeeasy.gov.au/plan?id=COV252608SRE&amp;postcode=4000</t>
  </si>
  <si>
    <t>https://www.energymadeeasy.gov.au/plan?id=COV252612SRE&amp;postcode=4000</t>
  </si>
  <si>
    <t>https://www.energymadeeasy.gov.au/plan?id=COV252613SRE&amp;postcode=4000</t>
  </si>
  <si>
    <t>https://www.energymadeeasy.gov.au/plan?id=PWR251556SRE&amp;postcode=4000</t>
  </si>
  <si>
    <t>https://www.globirdenergy.com.au/shared-assets/pdf/Standing_Offer_Tariffs_Electricity-QLD.pdf</t>
  </si>
  <si>
    <t>https://www.energymadeeasy.gov.au/plan?id=OVO14729SRE&amp;postcode=4000</t>
  </si>
  <si>
    <t>https://www.energymadeeasy.gov.au/plan?id=ENO203618SRE&amp;postcode=4000</t>
  </si>
  <si>
    <t>https://www.energymadeeasy.gov.au/plan?id=ENO203617SRE&amp;postcode=4000</t>
  </si>
  <si>
    <t>https://www.energymadeeasy.gov.au/plan?id=ENO203614SRE&amp;postcode=4000</t>
  </si>
  <si>
    <t>https://www.energymadeeasy.gov.au/plan?id=NTR89171SRE&amp;postcode=4000</t>
  </si>
  <si>
    <t>https://www.energymadeeasy.gov.au/plan?id=NTR89172SRE&amp;postcode=4000</t>
  </si>
  <si>
    <t>https://www.energymadeeasy.gov.au/plan?id=ENE19229SRE&amp;utm_source=EnergyAustralia&amp;utm_campaign=bpi-retailer&amp;utm_medium=retailer&amp;postcode=4217</t>
  </si>
  <si>
    <t>https://www.energymadeeasy.gov.au/plan?id=ENE19245SRE&amp;utm_source=EnergyAustralia&amp;utm_campaign=bpi-retailer&amp;utm_medium=retailer&amp;postcode=4217</t>
  </si>
  <si>
    <t>https://www.energymadeeasy.gov.au/plan?id=ALI13181SRE11&amp;postcode=4217</t>
  </si>
  <si>
    <t>https://www.energymadeeasy.gov.au/plan?id=ALI13199SRE11&amp;postcode=4217</t>
  </si>
  <si>
    <t>https://www.energymadeeasy.gov.au/plan?id=ALI13138SRE11&amp;postcode=4217</t>
  </si>
  <si>
    <t>https://www.energymadeeasy.gov.au/plan?id=QEN264261SRE1&amp;postcode=4000</t>
  </si>
  <si>
    <t>https://www.energymadeeasy.gov.au/plan?id=QEN264251SRE1&amp;postcode=4000</t>
  </si>
  <si>
    <t>https://www.energymadeeasy.gov.au/plan?id=QEN264266SRE1&amp;postcode=4000</t>
  </si>
  <si>
    <t>https://www.energymadeeasy.gov.au/plan?id=QEN264255SRE1&amp;postcode=4000</t>
  </si>
  <si>
    <t>https://www.energymadeeasy.gov.au/plan?id=REA251054SRE1&amp;postcode=4000</t>
  </si>
  <si>
    <t>https://www.energymadeeasy.gov.au/plan?id=REA251053SRE1&amp;postcode=4000</t>
  </si>
  <si>
    <t>https://www.energymadeeasy.gov.au/plan?id=DEN254692SRE1&amp;postcode=4000</t>
  </si>
  <si>
    <t>https://www.energymadeeasy.gov.au/plan?id=DEN254690SRE1&amp;postcode=4000</t>
  </si>
  <si>
    <t>https://www.energymadeeasy.gov.au/plan?id=DEN254689SRE1&amp;postcode=4000</t>
  </si>
  <si>
    <t>https://www.energymadeeasy.gov.au/plan?id=DEN254691SRE1&amp;postcode=4000</t>
  </si>
  <si>
    <t>https://www.energymadeeasy.gov.au/plan?id=FXP261674SRE1&amp;postcode=4000</t>
  </si>
  <si>
    <t>https://www.energymadeeasy.gov.au/plan?id=FXP261675SRE1&amp;postcode=4000</t>
  </si>
  <si>
    <t>https://www.energymadeeasy.gov.au/plan?id=FXP261676SRE1&amp;postcode=4000</t>
  </si>
  <si>
    <t>https://www.energymadeeasy.gov.au/plan?id=SUM250090SRE1&amp;postcode=4000</t>
  </si>
  <si>
    <t>https://www.energymadeeasy.gov.au/plan?id=SUM250091SRE1&amp;postcode=4000</t>
  </si>
  <si>
    <t>https://www.energymadeeasy.gov.au/plan?id=SUM250092SRE1&amp;postcode=4000</t>
  </si>
  <si>
    <t>Enova Energy</t>
  </si>
  <si>
    <t>July 2021</t>
  </si>
  <si>
    <r>
      <t>Report 10: Queensland</t>
    </r>
    <r>
      <rPr>
        <sz val="10"/>
        <rFont val="Arial"/>
        <family val="2"/>
      </rPr>
      <t xml:space="preserve"> Energy Prices July 2021, An update report</t>
    </r>
    <r>
      <rPr>
        <sz val="10"/>
        <rFont val="Verdana"/>
        <family val="2"/>
      </rPr>
      <t xml:space="preserve"> (September 2021)   </t>
    </r>
  </si>
  <si>
    <t>From 2012 to 2021, there is also a voluntary Time of Use tariff (Tariff 12)</t>
  </si>
  <si>
    <t>July 2022</t>
  </si>
  <si>
    <t xml:space="preserve">Workbook 1: Regulated/standard electricity offers </t>
  </si>
  <si>
    <r>
      <t>Report 11: Queensland</t>
    </r>
    <r>
      <rPr>
        <sz val="10"/>
        <rFont val="Arial"/>
        <family val="2"/>
      </rPr>
      <t xml:space="preserve"> Energy Prices July 2022, An update report</t>
    </r>
    <r>
      <rPr>
        <sz val="10"/>
        <rFont val="Verdana"/>
        <family val="2"/>
      </rPr>
      <t xml:space="preserve"> (August 2022)   </t>
    </r>
  </si>
  <si>
    <t>Momentum Energy</t>
  </si>
  <si>
    <t>July 2023</t>
  </si>
  <si>
    <t>*Regulated/standard electricity offers (notified prices) from 2009 to 2023 (inc GST).</t>
  </si>
  <si>
    <t xml:space="preserve">The Queensland Tariff-Tracking project has produced 5 workbooks and 12 reports: </t>
  </si>
  <si>
    <t>Workbook 1: Regulated/standard electricity offers 2009 - 2023</t>
  </si>
  <si>
    <t>Workbook 2: Standard retail gas offers 2009 - 2023</t>
  </si>
  <si>
    <t>Workbook 3: Published electricity market offers as of July 2012 - July 2023</t>
  </si>
  <si>
    <t>Workbook 4: Published gas market offers as of July 2012 - July 2023</t>
  </si>
  <si>
    <t>Workbook 5: Solar market offers as of July 2016 - July 2023</t>
  </si>
  <si>
    <r>
      <t>Report 12: Queensland</t>
    </r>
    <r>
      <rPr>
        <sz val="10"/>
        <rFont val="Arial"/>
        <family val="2"/>
      </rPr>
      <t xml:space="preserve"> Energy Prices July 2023, An update report</t>
    </r>
    <r>
      <rPr>
        <sz val="10"/>
        <rFont val="Verdana"/>
        <family val="2"/>
      </rPr>
      <t xml:space="preserve"> (September 2023)   </t>
    </r>
  </si>
  <si>
    <t>https://www.energymadeeasy.gov.au/plan?id=AGL15288SRE20&amp;postcode=4000</t>
  </si>
  <si>
    <t>https://www.energymadeeasy.gov.au/plan?id=AGL15287SRE20&amp;postcode=4000</t>
  </si>
  <si>
    <t>https://www.energymadeeasy.gov.au/plan?id=AGL14982SRE21&amp;postcode=4000</t>
  </si>
  <si>
    <t>https://www.energymadeeasy.gov.au/plan?id=DIA435234SRE2&amp;postcode=4000</t>
  </si>
  <si>
    <t>https://www.energymadeeasy.gov.au/plan?id=DIA435235SRE2&amp;postcode=4000</t>
  </si>
  <si>
    <t>https://www.energymadeeasy.gov.au/plan?id=DIA435275SRE2&amp;postcode=4000</t>
  </si>
  <si>
    <t>https://www.energymadeeasy.gov.au/plan?id=DOD14000SRE6&amp;postcode=4000</t>
  </si>
  <si>
    <t>https://www.energymadeeasy.gov.au/plan?id=DOD13999SRE6&amp;postcode=4000</t>
  </si>
  <si>
    <t>https://www.energymadeeasy.gov.au/plan?id=DOD14354SRE6&amp;postcode=4000</t>
  </si>
  <si>
    <t>https://www.energymadeeasy.gov.au/plan?id=ENE19190SRE26&amp;postcode=4000</t>
  </si>
  <si>
    <t>https://www.energymadeeasy.gov.au/plan?id=ENE19209SRE26&amp;postcode=4000</t>
  </si>
  <si>
    <t>https://www.energymadeeasy.gov.au/plan?id=ORI429279SRE5&amp;postcode=4000</t>
  </si>
  <si>
    <t>https://www.energymadeeasy.gov.au/plan?id=ORI429335SRE5&amp;postcode=4000</t>
  </si>
  <si>
    <t>https://www.energymadeeasy.gov.au/plan?id=ORI429331SRE5&amp;postcode=4000</t>
  </si>
  <si>
    <t>https://www.energymadeeasy.gov.au/plan?id=ORI429292SRE5&amp;postcode=4000</t>
  </si>
  <si>
    <t>https://www.energymadeeasy.gov.au/plan?id=SIM589774SRE2&amp;postcode=4000</t>
  </si>
  <si>
    <t>https://www.energymadeeasy.gov.au/plan?id=SIM589776SRE2&amp;postcode=4000</t>
  </si>
  <si>
    <t>https://www.energymadeeasy.gov.au/plan?id=SIM589777SRE2&amp;postcode=4000</t>
  </si>
  <si>
    <t>https://www.energymadeeasy.gov.au/plan?id=SIM589773SRE2&amp;postcode=4000</t>
  </si>
  <si>
    <t>https://www.energymadeeasy.gov.au/plan?id=PSH577378SRE1&amp;postcode=4000</t>
  </si>
  <si>
    <t>https://www.energymadeeasy.gov.au/plan?id=PSH577312SRE1&amp;postcode=4000</t>
  </si>
  <si>
    <t>https://www.energymadeeasy.gov.au/plan?id=PSH577344SRE1&amp;postcode=4000</t>
  </si>
  <si>
    <t>https://www.energymadeeasy.gov.au/plan?id=PSH577324SRE1&amp;postcode=4000</t>
  </si>
  <si>
    <t>https://www.energymadeeasy.gov.au/plan?id=RED21240SRE6&amp;postcode=4000</t>
  </si>
  <si>
    <t>https://www.energymadeeasy.gov.au/plan?id=RED21241SRE6&amp;postcode=4000</t>
  </si>
  <si>
    <t>https://www.energymadeeasy.gov.au/plan?id=RED21238SRE6&amp;postcode=4000</t>
  </si>
  <si>
    <t>https://www.energymadeeasy.gov.au/plan?id=RED21554SRE6&amp;postcode=4000</t>
  </si>
  <si>
    <t>https://www.energymadeeasy.gov.au/plan?id=ALI13181SRE14&amp;postcode=4000</t>
  </si>
  <si>
    <t>https://www.energymadeeasy.gov.au/plan?id=ALI13199SRE14&amp;postcode=4000</t>
  </si>
  <si>
    <t>https://www.energymadeeasy.gov.au/plan?id=ALI13138SRE14&amp;postcode=4000</t>
  </si>
  <si>
    <t>https://www.energymadeeasy.gov.au/plan?id=1ST613868SRE1&amp;postcode=4000</t>
  </si>
  <si>
    <t>https://www.energymadeeasy.gov.au/plan?id=1ST613869SRE1&amp;postcode=4000</t>
  </si>
  <si>
    <t>https://www.energymadeeasy.gov.au/plan?id=1ST613870SRE1&amp;postcode=4000</t>
  </si>
  <si>
    <t>https://www.energymadeeasy.gov.au/plan?id=1ST613872SRE1&amp;postcode=4000</t>
  </si>
  <si>
    <t>https://www.energymadeeasy.gov.au/plan?id=REA251054SRE4&amp;postcode=4000</t>
  </si>
  <si>
    <t>https://www.energymadeeasy.gov.au/plan?id=REA401979SRE2&amp;postcode=4000</t>
  </si>
  <si>
    <t>https://www.energymadeeasy.gov.au/plan?id=REA401976SRE2&amp;postcode=4000</t>
  </si>
  <si>
    <t>https://www.energymadeeasy.gov.au/plan?id=REA402077SRE2&amp;postcode=4000</t>
  </si>
  <si>
    <t>https://www.energymadeeasy.gov.au/plan?id=COV525764SRE2&amp;postcode=4000</t>
  </si>
  <si>
    <t>https://www.energymadeeasy.gov.au/plan?id=COV525765SRE2&amp;postcode=4000</t>
  </si>
  <si>
    <t>https://www.energymadeeasy.gov.au/plan?id=COV525766SRE2&amp;postcode=4000</t>
  </si>
  <si>
    <t>https://www.energymadeeasy.gov.au/plan?id=COV525775SRE2&amp;postcode=4000</t>
  </si>
  <si>
    <t>NEW</t>
  </si>
  <si>
    <t>https://www.energymadeeasy.gov.au/plan?id=GLO577955SRE1&amp;postcode=4000</t>
  </si>
  <si>
    <t>https://www.energymadeeasy.gov.au/plan?id=SUM426972SRE2&amp;postcode=4000</t>
  </si>
  <si>
    <t>https://www.energymadeeasy.gov.au/plan?id=SUM426973SRE2&amp;postcode=4000</t>
  </si>
  <si>
    <t>https://www.energymadeeasy.gov.au/plan?id=SUM426974SRE2&amp;postcode=4000</t>
  </si>
  <si>
    <t>https://www.energymadeeasy.gov.au/plan?id=MOM488480SRE4&amp;postcode=4000</t>
  </si>
  <si>
    <t>https://www.energymadeeasy.gov.au/plan?id=MOM488497SRE5&amp;postcode=4000</t>
  </si>
  <si>
    <t>https://www.energymadeeasy.gov.au/plan?id=MOM488553SRE4&amp;postcode=4000</t>
  </si>
  <si>
    <t>https://www.energymadeeasy.gov.au/plan?id=MOM488545SRE4&amp;postcode=4000</t>
  </si>
  <si>
    <t>Amber</t>
  </si>
  <si>
    <t>https://www.energymadeeasy.gov.au/plan?id=AMB611135SRE1&amp;postcode=4000</t>
  </si>
  <si>
    <t>https://www.energymadeeasy.gov.au/plan?id=NTR89171SRE8&amp;postcode=4000</t>
  </si>
  <si>
    <t>https://www.energymadeeasy.gov.au/plan?id=NTR89172SRE8&amp;postcode=4000</t>
  </si>
  <si>
    <t>https://www.energymadeeasy.gov.au/plan?id=NTR89170SRE8&amp;postcode=4000</t>
  </si>
  <si>
    <t>Next Business Energy</t>
  </si>
  <si>
    <t>https://www.energymadeeasy.gov.au/plan?id=NEX578715SRE1&amp;postcode=4000</t>
  </si>
  <si>
    <t>https://www.energymadeeasy.gov.au/plan?id=OVO404814SRE4&amp;postcode=4000</t>
  </si>
  <si>
    <t>https://www.energymadeeasy.gov.au/plan?id=OVO404819SRE4&amp;postcode=4000</t>
  </si>
  <si>
    <t>https://www.energymadeeasy.gov.au/plan?id=OVO553041SRE3&amp;postcode=4000</t>
  </si>
  <si>
    <t>https://www.energymadeeasy.gov.au/plan?id=ENE19229SRE&amp;utm_source=EnergyAustralia&amp;utm_campaign=bpi-retailer&amp;utm_medium=retailer&amp;postcode=4000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</si>
</sst>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57"/>
      <name val="Arial"/>
      <family val="2"/>
    </font>
    <font>
      <sz val="10"/>
      <color indexed="9"/>
      <name val="Verdana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b/>
      <sz val="10"/>
      <color indexed="10"/>
      <name val="Arial"/>
      <family val="2"/>
    </font>
    <font>
      <sz val="10"/>
      <color indexed="18"/>
      <name val="Arial"/>
      <family val="2"/>
    </font>
    <font>
      <sz val="10"/>
      <color indexed="10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sz val="11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sz val="11"/>
      <name val="Calibri"/>
      <family val="2"/>
      <scheme val="minor"/>
    </font>
    <font>
      <sz val="10"/>
      <color theme="1"/>
      <name val="Verdana"/>
      <family val="2"/>
    </font>
    <font>
      <sz val="10"/>
      <color theme="0"/>
      <name val="Verdana"/>
      <family val="2"/>
    </font>
    <font>
      <b/>
      <sz val="10"/>
      <color theme="1"/>
      <name val="Verdana"/>
      <family val="2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b/>
      <sz val="10"/>
      <color theme="0"/>
      <name val="Verdana"/>
      <family val="2"/>
    </font>
    <font>
      <sz val="11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239">
    <xf numFmtId="0" fontId="0" fillId="0" borderId="0" xfId="0"/>
    <xf numFmtId="0" fontId="0" fillId="3" borderId="0" xfId="0" applyFill="1"/>
    <xf numFmtId="0" fontId="0" fillId="5" borderId="9" xfId="0" applyFill="1" applyBorder="1"/>
    <xf numFmtId="0" fontId="11" fillId="0" borderId="0" xfId="0" applyFont="1"/>
    <xf numFmtId="0" fontId="0" fillId="4" borderId="9" xfId="0" applyFill="1" applyBorder="1"/>
    <xf numFmtId="0" fontId="0" fillId="3" borderId="9" xfId="0" applyFill="1" applyBorder="1"/>
    <xf numFmtId="0" fontId="0" fillId="2" borderId="9" xfId="0" applyFill="1" applyBorder="1"/>
    <xf numFmtId="0" fontId="13" fillId="0" borderId="10" xfId="0" applyFont="1" applyBorder="1"/>
    <xf numFmtId="0" fontId="0" fillId="0" borderId="10" xfId="0" applyBorder="1"/>
    <xf numFmtId="0" fontId="0" fillId="7" borderId="10" xfId="0" applyFill="1" applyBorder="1"/>
    <xf numFmtId="0" fontId="0" fillId="7" borderId="0" xfId="0" applyFill="1"/>
    <xf numFmtId="0" fontId="13" fillId="0" borderId="0" xfId="0" applyFont="1"/>
    <xf numFmtId="0" fontId="12" fillId="0" borderId="0" xfId="0" applyFont="1"/>
    <xf numFmtId="0" fontId="14" fillId="0" borderId="0" xfId="0" applyFont="1"/>
    <xf numFmtId="0" fontId="11" fillId="4" borderId="0" xfId="0" applyFont="1" applyFill="1"/>
    <xf numFmtId="0" fontId="0" fillId="4" borderId="0" xfId="0" applyFill="1"/>
    <xf numFmtId="0" fontId="11" fillId="3" borderId="0" xfId="0" applyFont="1" applyFill="1"/>
    <xf numFmtId="0" fontId="11" fillId="2" borderId="0" xfId="0" applyFont="1" applyFill="1"/>
    <xf numFmtId="0" fontId="0" fillId="2" borderId="0" xfId="0" applyFill="1"/>
    <xf numFmtId="0" fontId="0" fillId="0" borderId="0" xfId="0" applyProtection="1">
      <protection hidden="1"/>
    </xf>
    <xf numFmtId="0" fontId="10" fillId="7" borderId="0" xfId="0" applyFont="1" applyFill="1" applyProtection="1">
      <protection hidden="1"/>
    </xf>
    <xf numFmtId="0" fontId="0" fillId="5" borderId="0" xfId="0" applyFill="1"/>
    <xf numFmtId="0" fontId="12" fillId="0" borderId="0" xfId="0" applyFont="1" applyProtection="1">
      <protection hidden="1"/>
    </xf>
    <xf numFmtId="0" fontId="10" fillId="6" borderId="0" xfId="0" applyFont="1" applyFill="1" applyAlignment="1" applyProtection="1">
      <alignment horizontal="left"/>
      <protection locked="0"/>
    </xf>
    <xf numFmtId="10" fontId="10" fillId="6" borderId="0" xfId="0" applyNumberFormat="1" applyFont="1" applyFill="1" applyAlignment="1" applyProtection="1">
      <alignment horizontal="left"/>
      <protection locked="0"/>
    </xf>
    <xf numFmtId="0" fontId="0" fillId="9" borderId="9" xfId="0" applyFill="1" applyBorder="1"/>
    <xf numFmtId="0" fontId="0" fillId="9" borderId="0" xfId="0" applyFill="1"/>
    <xf numFmtId="0" fontId="0" fillId="2" borderId="9" xfId="0" applyFill="1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0" fontId="13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4" fillId="0" borderId="0" xfId="0" applyFont="1" applyProtection="1">
      <protection hidden="1"/>
    </xf>
    <xf numFmtId="2" fontId="0" fillId="0" borderId="0" xfId="0" applyNumberFormat="1" applyProtection="1">
      <protection hidden="1"/>
    </xf>
    <xf numFmtId="0" fontId="0" fillId="7" borderId="0" xfId="0" applyFill="1" applyProtection="1">
      <protection hidden="1"/>
    </xf>
    <xf numFmtId="3" fontId="10" fillId="7" borderId="0" xfId="0" applyNumberFormat="1" applyFont="1" applyFill="1" applyProtection="1">
      <protection hidden="1"/>
    </xf>
    <xf numFmtId="3" fontId="10" fillId="7" borderId="0" xfId="0" applyNumberFormat="1" applyFont="1" applyFill="1" applyAlignment="1" applyProtection="1">
      <alignment horizontal="left"/>
      <protection hidden="1"/>
    </xf>
    <xf numFmtId="0" fontId="0" fillId="2" borderId="0" xfId="0" applyFill="1" applyProtection="1">
      <protection hidden="1"/>
    </xf>
    <xf numFmtId="0" fontId="0" fillId="3" borderId="9" xfId="0" applyFill="1" applyBorder="1" applyProtection="1">
      <protection hidden="1"/>
    </xf>
    <xf numFmtId="0" fontId="0" fillId="3" borderId="0" xfId="0" applyFill="1" applyProtection="1">
      <protection hidden="1"/>
    </xf>
    <xf numFmtId="0" fontId="11" fillId="0" borderId="0" xfId="0" applyFont="1" applyProtection="1">
      <protection hidden="1"/>
    </xf>
    <xf numFmtId="0" fontId="0" fillId="4" borderId="9" xfId="0" applyFill="1" applyBorder="1" applyProtection="1">
      <protection hidden="1"/>
    </xf>
    <xf numFmtId="0" fontId="10" fillId="0" borderId="0" xfId="0" applyFont="1" applyProtection="1">
      <protection hidden="1"/>
    </xf>
    <xf numFmtId="0" fontId="0" fillId="4" borderId="0" xfId="0" applyFill="1" applyProtection="1">
      <protection hidden="1"/>
    </xf>
    <xf numFmtId="0" fontId="0" fillId="5" borderId="9" xfId="0" applyFill="1" applyBorder="1" applyProtection="1">
      <protection hidden="1"/>
    </xf>
    <xf numFmtId="0" fontId="0" fillId="9" borderId="9" xfId="0" applyFill="1" applyBorder="1" applyProtection="1">
      <protection hidden="1"/>
    </xf>
    <xf numFmtId="0" fontId="0" fillId="8" borderId="0" xfId="0" applyFill="1" applyProtection="1">
      <protection hidden="1"/>
    </xf>
    <xf numFmtId="0" fontId="13" fillId="8" borderId="1" xfId="0" applyFont="1" applyFill="1" applyBorder="1" applyProtection="1">
      <protection hidden="1"/>
    </xf>
    <xf numFmtId="0" fontId="11" fillId="8" borderId="8" xfId="0" applyFont="1" applyFill="1" applyBorder="1" applyProtection="1">
      <protection hidden="1"/>
    </xf>
    <xf numFmtId="0" fontId="11" fillId="8" borderId="2" xfId="0" applyFont="1" applyFill="1" applyBorder="1" applyProtection="1">
      <protection hidden="1"/>
    </xf>
    <xf numFmtId="0" fontId="11" fillId="8" borderId="3" xfId="0" applyFont="1" applyFill="1" applyBorder="1" applyProtection="1">
      <protection hidden="1"/>
    </xf>
    <xf numFmtId="0" fontId="11" fillId="8" borderId="0" xfId="0" applyFont="1" applyFill="1" applyProtection="1">
      <protection hidden="1"/>
    </xf>
    <xf numFmtId="0" fontId="11" fillId="8" borderId="4" xfId="0" applyFont="1" applyFill="1" applyBorder="1" applyProtection="1">
      <protection hidden="1"/>
    </xf>
    <xf numFmtId="0" fontId="11" fillId="8" borderId="5" xfId="0" applyFont="1" applyFill="1" applyBorder="1" applyProtection="1">
      <protection hidden="1"/>
    </xf>
    <xf numFmtId="0" fontId="11" fillId="8" borderId="7" xfId="0" applyFont="1" applyFill="1" applyBorder="1" applyProtection="1">
      <protection hidden="1"/>
    </xf>
    <xf numFmtId="0" fontId="11" fillId="8" borderId="6" xfId="0" applyFont="1" applyFill="1" applyBorder="1" applyProtection="1">
      <protection hidden="1"/>
    </xf>
    <xf numFmtId="0" fontId="0" fillId="10" borderId="9" xfId="0" applyFill="1" applyBorder="1" applyProtection="1">
      <protection hidden="1"/>
    </xf>
    <xf numFmtId="0" fontId="0" fillId="10" borderId="0" xfId="0" applyFill="1"/>
    <xf numFmtId="0" fontId="0" fillId="10" borderId="9" xfId="0" applyFill="1" applyBorder="1"/>
    <xf numFmtId="0" fontId="0" fillId="11" borderId="9" xfId="0" applyFill="1" applyBorder="1" applyProtection="1">
      <protection hidden="1"/>
    </xf>
    <xf numFmtId="0" fontId="0" fillId="11" borderId="9" xfId="0" applyFill="1" applyBorder="1"/>
    <xf numFmtId="0" fontId="0" fillId="11" borderId="0" xfId="0" applyFill="1"/>
    <xf numFmtId="0" fontId="0" fillId="12" borderId="11" xfId="0" applyFill="1" applyBorder="1"/>
    <xf numFmtId="14" fontId="0" fillId="0" borderId="11" xfId="0" applyNumberFormat="1" applyBorder="1" applyAlignment="1">
      <alignment horizontal="left"/>
    </xf>
    <xf numFmtId="0" fontId="0" fillId="0" borderId="11" xfId="0" applyBorder="1"/>
    <xf numFmtId="14" fontId="0" fillId="0" borderId="11" xfId="0" applyNumberFormat="1" applyBorder="1"/>
    <xf numFmtId="0" fontId="0" fillId="0" borderId="11" xfId="0" applyBorder="1" applyAlignment="1">
      <alignment horizontal="center"/>
    </xf>
    <xf numFmtId="0" fontId="0" fillId="0" borderId="11" xfId="0" applyBorder="1" applyProtection="1">
      <protection hidden="1"/>
    </xf>
    <xf numFmtId="1" fontId="0" fillId="0" borderId="11" xfId="0" applyNumberFormat="1" applyBorder="1"/>
    <xf numFmtId="0" fontId="0" fillId="12" borderId="0" xfId="0" applyFill="1" applyAlignment="1">
      <alignment horizontal="right" wrapText="1"/>
    </xf>
    <xf numFmtId="0" fontId="0" fillId="12" borderId="0" xfId="0" applyFill="1" applyAlignment="1">
      <alignment horizontal="left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horizontal="center" wrapText="1"/>
    </xf>
    <xf numFmtId="0" fontId="0" fillId="7" borderId="12" xfId="0" applyFill="1" applyBorder="1" applyAlignment="1">
      <alignment horizontal="right" wrapText="1"/>
    </xf>
    <xf numFmtId="0" fontId="0" fillId="13" borderId="0" xfId="0" applyFill="1" applyAlignment="1">
      <alignment horizontal="right" wrapText="1"/>
    </xf>
    <xf numFmtId="0" fontId="0" fillId="13" borderId="13" xfId="0" applyFill="1" applyBorder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4" borderId="14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2" borderId="0" xfId="0" applyFill="1" applyAlignment="1">
      <alignment horizontal="right" wrapText="1"/>
    </xf>
    <xf numFmtId="0" fontId="0" fillId="14" borderId="12" xfId="0" applyFill="1" applyBorder="1" applyAlignment="1">
      <alignment horizontal="right" wrapText="1"/>
    </xf>
    <xf numFmtId="0" fontId="0" fillId="15" borderId="0" xfId="0" applyFill="1" applyAlignment="1">
      <alignment horizontal="center" wrapText="1"/>
    </xf>
    <xf numFmtId="0" fontId="0" fillId="15" borderId="13" xfId="0" applyFill="1" applyBorder="1" applyAlignment="1">
      <alignment horizontal="center" wrapText="1"/>
    </xf>
    <xf numFmtId="0" fontId="0" fillId="0" borderId="14" xfId="0" applyBorder="1"/>
    <xf numFmtId="0" fontId="5" fillId="8" borderId="0" xfId="0" applyFont="1" applyFill="1" applyProtection="1">
      <protection hidden="1"/>
    </xf>
    <xf numFmtId="0" fontId="6" fillId="8" borderId="0" xfId="0" applyFont="1" applyFill="1" applyProtection="1">
      <protection hidden="1"/>
    </xf>
    <xf numFmtId="0" fontId="7" fillId="8" borderId="0" xfId="0" applyFont="1" applyFill="1" applyProtection="1">
      <protection hidden="1"/>
    </xf>
    <xf numFmtId="0" fontId="10" fillId="8" borderId="0" xfId="0" applyFont="1" applyFill="1" applyProtection="1">
      <protection hidden="1"/>
    </xf>
    <xf numFmtId="0" fontId="3" fillId="8" borderId="0" xfId="0" applyFont="1" applyFill="1" applyProtection="1">
      <protection hidden="1"/>
    </xf>
    <xf numFmtId="0" fontId="19" fillId="8" borderId="0" xfId="0" applyFont="1" applyFill="1" applyProtection="1">
      <protection hidden="1"/>
    </xf>
    <xf numFmtId="0" fontId="18" fillId="8" borderId="0" xfId="0" applyFont="1" applyFill="1" applyProtection="1">
      <protection hidden="1"/>
    </xf>
    <xf numFmtId="14" fontId="0" fillId="17" borderId="11" xfId="0" applyNumberFormat="1" applyFill="1" applyBorder="1"/>
    <xf numFmtId="14" fontId="0" fillId="0" borderId="15" xfId="0" applyNumberFormat="1" applyBorder="1"/>
    <xf numFmtId="0" fontId="0" fillId="19" borderId="0" xfId="0" applyFill="1" applyProtection="1">
      <protection hidden="1"/>
    </xf>
    <xf numFmtId="0" fontId="0" fillId="20" borderId="0" xfId="0" applyFill="1" applyProtection="1">
      <protection hidden="1"/>
    </xf>
    <xf numFmtId="0" fontId="19" fillId="18" borderId="0" xfId="0" applyFont="1" applyFill="1" applyProtection="1">
      <protection hidden="1"/>
    </xf>
    <xf numFmtId="15" fontId="19" fillId="18" borderId="0" xfId="0" applyNumberFormat="1" applyFont="1" applyFill="1" applyAlignment="1" applyProtection="1">
      <alignment horizontal="left"/>
      <protection hidden="1"/>
    </xf>
    <xf numFmtId="0" fontId="0" fillId="18" borderId="0" xfId="0" applyFill="1" applyProtection="1">
      <protection hidden="1"/>
    </xf>
    <xf numFmtId="0" fontId="20" fillId="18" borderId="0" xfId="0" applyFont="1" applyFill="1" applyProtection="1">
      <protection hidden="1"/>
    </xf>
    <xf numFmtId="0" fontId="19" fillId="18" borderId="7" xfId="0" applyFont="1" applyFill="1" applyBorder="1" applyProtection="1">
      <protection hidden="1"/>
    </xf>
    <xf numFmtId="0" fontId="21" fillId="8" borderId="1" xfId="0" applyFont="1" applyFill="1" applyBorder="1" applyProtection="1">
      <protection hidden="1"/>
    </xf>
    <xf numFmtId="0" fontId="19" fillId="8" borderId="8" xfId="0" applyFont="1" applyFill="1" applyBorder="1" applyProtection="1">
      <protection hidden="1"/>
    </xf>
    <xf numFmtId="0" fontId="19" fillId="8" borderId="2" xfId="0" applyFont="1" applyFill="1" applyBorder="1" applyProtection="1">
      <protection hidden="1"/>
    </xf>
    <xf numFmtId="0" fontId="19" fillId="16" borderId="0" xfId="0" applyFont="1" applyFill="1" applyProtection="1">
      <protection hidden="1"/>
    </xf>
    <xf numFmtId="0" fontId="19" fillId="8" borderId="3" xfId="0" applyFont="1" applyFill="1" applyBorder="1" applyProtection="1">
      <protection hidden="1"/>
    </xf>
    <xf numFmtId="0" fontId="19" fillId="8" borderId="4" xfId="0" applyFont="1" applyFill="1" applyBorder="1" applyProtection="1">
      <protection hidden="1"/>
    </xf>
    <xf numFmtId="0" fontId="0" fillId="0" borderId="3" xfId="0" applyBorder="1" applyProtection="1">
      <protection hidden="1"/>
    </xf>
    <xf numFmtId="15" fontId="0" fillId="0" borderId="0" xfId="0" applyNumberFormat="1" applyAlignment="1" applyProtection="1">
      <alignment horizontal="left"/>
      <protection hidden="1"/>
    </xf>
    <xf numFmtId="4" fontId="0" fillId="0" borderId="0" xfId="0" applyNumberFormat="1" applyProtection="1">
      <protection hidden="1"/>
    </xf>
    <xf numFmtId="3" fontId="22" fillId="0" borderId="0" xfId="0" applyNumberFormat="1" applyFont="1" applyProtection="1">
      <protection hidden="1"/>
    </xf>
    <xf numFmtId="3" fontId="20" fillId="7" borderId="4" xfId="0" applyNumberFormat="1" applyFont="1" applyFill="1" applyBorder="1" applyProtection="1">
      <protection hidden="1"/>
    </xf>
    <xf numFmtId="0" fontId="0" fillId="0" borderId="5" xfId="0" applyBorder="1" applyProtection="1">
      <protection hidden="1"/>
    </xf>
    <xf numFmtId="15" fontId="0" fillId="0" borderId="7" xfId="0" applyNumberFormat="1" applyBorder="1" applyAlignment="1" applyProtection="1">
      <alignment horizontal="left"/>
      <protection hidden="1"/>
    </xf>
    <xf numFmtId="4" fontId="0" fillId="0" borderId="7" xfId="0" applyNumberFormat="1" applyBorder="1" applyProtection="1">
      <protection hidden="1"/>
    </xf>
    <xf numFmtId="3" fontId="22" fillId="0" borderId="7" xfId="0" applyNumberFormat="1" applyFont="1" applyBorder="1" applyProtection="1">
      <protection hidden="1"/>
    </xf>
    <xf numFmtId="3" fontId="20" fillId="7" borderId="6" xfId="0" applyNumberFormat="1" applyFont="1" applyFill="1" applyBorder="1" applyProtection="1">
      <protection hidden="1"/>
    </xf>
    <xf numFmtId="4" fontId="19" fillId="8" borderId="8" xfId="0" applyNumberFormat="1" applyFont="1" applyFill="1" applyBorder="1" applyProtection="1">
      <protection hidden="1"/>
    </xf>
    <xf numFmtId="3" fontId="20" fillId="8" borderId="8" xfId="0" applyNumberFormat="1" applyFont="1" applyFill="1" applyBorder="1" applyProtection="1">
      <protection hidden="1"/>
    </xf>
    <xf numFmtId="4" fontId="19" fillId="8" borderId="0" xfId="0" applyNumberFormat="1" applyFont="1" applyFill="1" applyProtection="1">
      <protection hidden="1"/>
    </xf>
    <xf numFmtId="3" fontId="20" fillId="8" borderId="0" xfId="0" applyNumberFormat="1" applyFont="1" applyFill="1" applyProtection="1">
      <protection hidden="1"/>
    </xf>
    <xf numFmtId="14" fontId="0" fillId="18" borderId="0" xfId="0" applyNumberFormat="1" applyFill="1" applyProtection="1">
      <protection hidden="1"/>
    </xf>
    <xf numFmtId="4" fontId="0" fillId="18" borderId="0" xfId="0" applyNumberFormat="1" applyFill="1" applyProtection="1">
      <protection hidden="1"/>
    </xf>
    <xf numFmtId="3" fontId="1" fillId="18" borderId="0" xfId="0" applyNumberFormat="1" applyFont="1" applyFill="1" applyProtection="1">
      <protection hidden="1"/>
    </xf>
    <xf numFmtId="14" fontId="0" fillId="0" borderId="0" xfId="0" applyNumberFormat="1" applyProtection="1">
      <protection hidden="1"/>
    </xf>
    <xf numFmtId="14" fontId="0" fillId="0" borderId="7" xfId="0" applyNumberFormat="1" applyBorder="1" applyProtection="1">
      <protection hidden="1"/>
    </xf>
    <xf numFmtId="0" fontId="20" fillId="6" borderId="0" xfId="0" applyFont="1" applyFill="1" applyProtection="1">
      <protection locked="0"/>
    </xf>
    <xf numFmtId="9" fontId="20" fillId="6" borderId="0" xfId="0" applyNumberFormat="1" applyFont="1" applyFill="1" applyProtection="1">
      <protection locked="0"/>
    </xf>
    <xf numFmtId="15" fontId="19" fillId="16" borderId="0" xfId="0" applyNumberFormat="1" applyFont="1" applyFill="1" applyAlignment="1" applyProtection="1">
      <alignment horizontal="left"/>
      <protection hidden="1"/>
    </xf>
    <xf numFmtId="0" fontId="20" fillId="16" borderId="0" xfId="0" applyFont="1" applyFill="1" applyProtection="1">
      <protection hidden="1"/>
    </xf>
    <xf numFmtId="0" fontId="19" fillId="16" borderId="7" xfId="0" applyFont="1" applyFill="1" applyBorder="1" applyProtection="1">
      <protection hidden="1"/>
    </xf>
    <xf numFmtId="0" fontId="0" fillId="16" borderId="0" xfId="0" applyFill="1" applyProtection="1">
      <protection hidden="1"/>
    </xf>
    <xf numFmtId="14" fontId="0" fillId="16" borderId="0" xfId="0" applyNumberFormat="1" applyFill="1" applyProtection="1">
      <protection hidden="1"/>
    </xf>
    <xf numFmtId="4" fontId="0" fillId="16" borderId="0" xfId="0" applyNumberFormat="1" applyFill="1" applyProtection="1">
      <protection hidden="1"/>
    </xf>
    <xf numFmtId="3" fontId="1" fillId="16" borderId="0" xfId="0" applyNumberFormat="1" applyFont="1" applyFill="1" applyProtection="1">
      <protection hidden="1"/>
    </xf>
    <xf numFmtId="0" fontId="2" fillId="8" borderId="0" xfId="0" applyFont="1" applyFill="1" applyProtection="1">
      <protection hidden="1"/>
    </xf>
    <xf numFmtId="0" fontId="19" fillId="21" borderId="0" xfId="0" applyFont="1" applyFill="1" applyProtection="1">
      <protection hidden="1"/>
    </xf>
    <xf numFmtId="15" fontId="19" fillId="21" borderId="0" xfId="0" applyNumberFormat="1" applyFont="1" applyFill="1" applyAlignment="1" applyProtection="1">
      <alignment horizontal="left"/>
      <protection hidden="1"/>
    </xf>
    <xf numFmtId="0" fontId="0" fillId="21" borderId="0" xfId="0" applyFill="1" applyProtection="1">
      <protection hidden="1"/>
    </xf>
    <xf numFmtId="0" fontId="20" fillId="21" borderId="0" xfId="0" applyFont="1" applyFill="1" applyProtection="1">
      <protection hidden="1"/>
    </xf>
    <xf numFmtId="0" fontId="19" fillId="21" borderId="7" xfId="0" applyFont="1" applyFill="1" applyBorder="1" applyProtection="1">
      <protection hidden="1"/>
    </xf>
    <xf numFmtId="0" fontId="0" fillId="22" borderId="0" xfId="0" applyFill="1" applyAlignment="1">
      <alignment horizontal="right" wrapText="1"/>
    </xf>
    <xf numFmtId="0" fontId="2" fillId="0" borderId="11" xfId="0" applyFont="1" applyBorder="1" applyProtection="1">
      <protection hidden="1"/>
    </xf>
    <xf numFmtId="0" fontId="2" fillId="0" borderId="16" xfId="0" applyFont="1" applyBorder="1" applyProtection="1">
      <protection hidden="1"/>
    </xf>
    <xf numFmtId="0" fontId="2" fillId="0" borderId="16" xfId="0" applyFont="1" applyBorder="1"/>
    <xf numFmtId="1" fontId="2" fillId="0" borderId="16" xfId="0" applyNumberFormat="1" applyFont="1" applyBorder="1"/>
    <xf numFmtId="0" fontId="2" fillId="0" borderId="15" xfId="0" applyFont="1" applyBorder="1"/>
    <xf numFmtId="0" fontId="2" fillId="0" borderId="17" xfId="0" applyFont="1" applyBorder="1"/>
    <xf numFmtId="1" fontId="2" fillId="0" borderId="17" xfId="0" applyNumberFormat="1" applyFont="1" applyBorder="1"/>
    <xf numFmtId="0" fontId="2" fillId="0" borderId="15" xfId="0" applyFont="1" applyBorder="1" applyProtection="1">
      <protection hidden="1"/>
    </xf>
    <xf numFmtId="0" fontId="2" fillId="0" borderId="17" xfId="0" applyFont="1" applyBorder="1" applyProtection="1">
      <protection hidden="1"/>
    </xf>
    <xf numFmtId="0" fontId="2" fillId="0" borderId="11" xfId="0" applyFont="1" applyBorder="1"/>
    <xf numFmtId="0" fontId="0" fillId="0" borderId="16" xfId="0" applyBorder="1"/>
    <xf numFmtId="1" fontId="0" fillId="0" borderId="16" xfId="0" applyNumberFormat="1" applyBorder="1"/>
    <xf numFmtId="14" fontId="2" fillId="0" borderId="11" xfId="0" applyNumberFormat="1" applyFont="1" applyBorder="1"/>
    <xf numFmtId="14" fontId="0" fillId="21" borderId="0" xfId="0" applyNumberFormat="1" applyFill="1" applyProtection="1">
      <protection hidden="1"/>
    </xf>
    <xf numFmtId="4" fontId="0" fillId="21" borderId="0" xfId="0" applyNumberFormat="1" applyFill="1" applyProtection="1">
      <protection hidden="1"/>
    </xf>
    <xf numFmtId="3" fontId="1" fillId="21" borderId="0" xfId="0" applyNumberFormat="1" applyFont="1" applyFill="1" applyProtection="1">
      <protection hidden="1"/>
    </xf>
    <xf numFmtId="0" fontId="0" fillId="0" borderId="7" xfId="0" applyBorder="1" applyProtection="1">
      <protection hidden="1"/>
    </xf>
    <xf numFmtId="0" fontId="19" fillId="23" borderId="0" xfId="0" applyFont="1" applyFill="1" applyProtection="1">
      <protection hidden="1"/>
    </xf>
    <xf numFmtId="15" fontId="19" fillId="23" borderId="0" xfId="0" applyNumberFormat="1" applyFont="1" applyFill="1" applyAlignment="1" applyProtection="1">
      <alignment horizontal="left"/>
      <protection hidden="1"/>
    </xf>
    <xf numFmtId="0" fontId="0" fillId="23" borderId="0" xfId="0" applyFill="1" applyProtection="1">
      <protection hidden="1"/>
    </xf>
    <xf numFmtId="0" fontId="20" fillId="23" borderId="0" xfId="0" applyFont="1" applyFill="1" applyProtection="1">
      <protection hidden="1"/>
    </xf>
    <xf numFmtId="0" fontId="19" fillId="23" borderId="7" xfId="0" applyFont="1" applyFill="1" applyBorder="1" applyProtection="1">
      <protection hidden="1"/>
    </xf>
    <xf numFmtId="14" fontId="0" fillId="23" borderId="0" xfId="0" applyNumberFormat="1" applyFill="1" applyProtection="1">
      <protection hidden="1"/>
    </xf>
    <xf numFmtId="4" fontId="0" fillId="23" borderId="0" xfId="0" applyNumberFormat="1" applyFill="1" applyProtection="1">
      <protection hidden="1"/>
    </xf>
    <xf numFmtId="3" fontId="1" fillId="23" borderId="0" xfId="0" applyNumberFormat="1" applyFont="1" applyFill="1" applyProtection="1">
      <protection hidden="1"/>
    </xf>
    <xf numFmtId="0" fontId="0" fillId="8" borderId="18" xfId="0" applyFill="1" applyBorder="1" applyProtection="1">
      <protection hidden="1"/>
    </xf>
    <xf numFmtId="49" fontId="2" fillId="21" borderId="19" xfId="0" applyNumberFormat="1" applyFont="1" applyFill="1" applyBorder="1" applyProtection="1">
      <protection hidden="1"/>
    </xf>
    <xf numFmtId="49" fontId="0" fillId="18" borderId="19" xfId="0" applyNumberFormat="1" applyFill="1" applyBorder="1" applyProtection="1">
      <protection hidden="1"/>
    </xf>
    <xf numFmtId="49" fontId="2" fillId="16" borderId="19" xfId="0" applyNumberFormat="1" applyFont="1" applyFill="1" applyBorder="1" applyProtection="1">
      <protection hidden="1"/>
    </xf>
    <xf numFmtId="49" fontId="8" fillId="11" borderId="19" xfId="0" applyNumberFormat="1" applyFont="1" applyFill="1" applyBorder="1" applyProtection="1">
      <protection hidden="1"/>
    </xf>
    <xf numFmtId="49" fontId="0" fillId="10" borderId="19" xfId="0" applyNumberFormat="1" applyFill="1" applyBorder="1" applyProtection="1">
      <protection hidden="1"/>
    </xf>
    <xf numFmtId="49" fontId="8" fillId="9" borderId="19" xfId="0" applyNumberFormat="1" applyFont="1" applyFill="1" applyBorder="1" applyProtection="1">
      <protection hidden="1"/>
    </xf>
    <xf numFmtId="49" fontId="8" fillId="5" borderId="19" xfId="0" applyNumberFormat="1" applyFont="1" applyFill="1" applyBorder="1" applyProtection="1">
      <protection hidden="1"/>
    </xf>
    <xf numFmtId="49" fontId="0" fillId="4" borderId="19" xfId="0" applyNumberFormat="1" applyFill="1" applyBorder="1" applyProtection="1">
      <protection hidden="1"/>
    </xf>
    <xf numFmtId="49" fontId="0" fillId="3" borderId="19" xfId="0" applyNumberFormat="1" applyFill="1" applyBorder="1" applyProtection="1">
      <protection hidden="1"/>
    </xf>
    <xf numFmtId="49" fontId="0" fillId="2" borderId="20" xfId="0" applyNumberFormat="1" applyFill="1" applyBorder="1" applyProtection="1">
      <protection hidden="1"/>
    </xf>
    <xf numFmtId="49" fontId="2" fillId="23" borderId="19" xfId="0" applyNumberFormat="1" applyFont="1" applyFill="1" applyBorder="1" applyProtection="1">
      <protection hidden="1"/>
    </xf>
    <xf numFmtId="2" fontId="0" fillId="0" borderId="11" xfId="0" applyNumberFormat="1" applyBorder="1" applyProtection="1">
      <protection hidden="1"/>
    </xf>
    <xf numFmtId="2" fontId="0" fillId="0" borderId="11" xfId="0" applyNumberFormat="1" applyBorder="1"/>
    <xf numFmtId="14" fontId="0" fillId="0" borderId="11" xfId="0" applyNumberFormat="1" applyBorder="1" applyAlignment="1">
      <alignment horizontal="right"/>
    </xf>
    <xf numFmtId="14" fontId="2" fillId="24" borderId="11" xfId="0" applyNumberFormat="1" applyFont="1" applyFill="1" applyBorder="1"/>
    <xf numFmtId="0" fontId="23" fillId="0" borderId="0" xfId="1" applyFill="1"/>
    <xf numFmtId="0" fontId="23" fillId="0" borderId="0" xfId="1" applyFill="1" applyBorder="1"/>
    <xf numFmtId="49" fontId="2" fillId="25" borderId="19" xfId="0" applyNumberFormat="1" applyFont="1" applyFill="1" applyBorder="1" applyProtection="1">
      <protection hidden="1"/>
    </xf>
    <xf numFmtId="0" fontId="19" fillId="25" borderId="0" xfId="0" applyFont="1" applyFill="1" applyProtection="1">
      <protection hidden="1"/>
    </xf>
    <xf numFmtId="15" fontId="19" fillId="25" borderId="0" xfId="0" applyNumberFormat="1" applyFont="1" applyFill="1" applyAlignment="1" applyProtection="1">
      <alignment horizontal="left"/>
      <protection hidden="1"/>
    </xf>
    <xf numFmtId="0" fontId="0" fillId="25" borderId="0" xfId="0" applyFill="1" applyProtection="1">
      <protection hidden="1"/>
    </xf>
    <xf numFmtId="0" fontId="20" fillId="25" borderId="0" xfId="0" applyFont="1" applyFill="1" applyProtection="1">
      <protection hidden="1"/>
    </xf>
    <xf numFmtId="0" fontId="19" fillId="25" borderId="7" xfId="0" applyFont="1" applyFill="1" applyBorder="1" applyProtection="1">
      <protection hidden="1"/>
    </xf>
    <xf numFmtId="14" fontId="0" fillId="25" borderId="0" xfId="0" applyNumberFormat="1" applyFill="1" applyProtection="1">
      <protection hidden="1"/>
    </xf>
    <xf numFmtId="4" fontId="0" fillId="25" borderId="0" xfId="0" applyNumberFormat="1" applyFill="1" applyProtection="1">
      <protection hidden="1"/>
    </xf>
    <xf numFmtId="3" fontId="1" fillId="25" borderId="0" xfId="0" applyNumberFormat="1" applyFont="1" applyFill="1" applyProtection="1">
      <protection hidden="1"/>
    </xf>
    <xf numFmtId="14" fontId="24" fillId="0" borderId="11" xfId="0" applyNumberFormat="1" applyFont="1" applyBorder="1"/>
    <xf numFmtId="0" fontId="24" fillId="0" borderId="11" xfId="0" applyFont="1" applyBorder="1"/>
    <xf numFmtId="0" fontId="23" fillId="0" borderId="0" xfId="1"/>
    <xf numFmtId="164" fontId="0" fillId="0" borderId="11" xfId="0" applyNumberFormat="1" applyBorder="1"/>
    <xf numFmtId="0" fontId="2" fillId="0" borderId="3" xfId="0" applyFont="1" applyBorder="1" applyProtection="1">
      <protection hidden="1"/>
    </xf>
    <xf numFmtId="15" fontId="2" fillId="0" borderId="0" xfId="0" applyNumberFormat="1" applyFont="1" applyAlignment="1" applyProtection="1">
      <alignment horizontal="left"/>
      <protection hidden="1"/>
    </xf>
    <xf numFmtId="4" fontId="2" fillId="0" borderId="0" xfId="0" applyNumberFormat="1" applyFont="1" applyProtection="1">
      <protection hidden="1"/>
    </xf>
    <xf numFmtId="0" fontId="2" fillId="0" borderId="0" xfId="0" applyFont="1" applyProtection="1">
      <protection hidden="1"/>
    </xf>
    <xf numFmtId="0" fontId="2" fillId="0" borderId="7" xfId="0" applyFont="1" applyBorder="1" applyProtection="1">
      <protection hidden="1"/>
    </xf>
    <xf numFmtId="15" fontId="2" fillId="0" borderId="7" xfId="0" applyNumberFormat="1" applyFont="1" applyBorder="1" applyAlignment="1" applyProtection="1">
      <alignment horizontal="left"/>
      <protection hidden="1"/>
    </xf>
    <xf numFmtId="4" fontId="2" fillId="0" borderId="7" xfId="0" applyNumberFormat="1" applyFont="1" applyBorder="1" applyProtection="1">
      <protection hidden="1"/>
    </xf>
    <xf numFmtId="0" fontId="21" fillId="7" borderId="21" xfId="0" applyFont="1" applyFill="1" applyBorder="1" applyAlignment="1" applyProtection="1">
      <alignment wrapText="1"/>
      <protection hidden="1"/>
    </xf>
    <xf numFmtId="15" fontId="21" fillId="7" borderId="22" xfId="0" applyNumberFormat="1" applyFont="1" applyFill="1" applyBorder="1" applyAlignment="1" applyProtection="1">
      <alignment horizontal="left" wrapText="1"/>
      <protection hidden="1"/>
    </xf>
    <xf numFmtId="0" fontId="21" fillId="7" borderId="11" xfId="0" applyFont="1" applyFill="1" applyBorder="1" applyAlignment="1" applyProtection="1">
      <alignment wrapText="1"/>
      <protection hidden="1"/>
    </xf>
    <xf numFmtId="0" fontId="21" fillId="7" borderId="16" xfId="0" applyFont="1" applyFill="1" applyBorder="1" applyAlignment="1" applyProtection="1">
      <alignment wrapText="1"/>
      <protection hidden="1"/>
    </xf>
    <xf numFmtId="0" fontId="19" fillId="7" borderId="11" xfId="0" applyFont="1" applyFill="1" applyBorder="1" applyAlignment="1" applyProtection="1">
      <alignment wrapText="1"/>
      <protection hidden="1"/>
    </xf>
    <xf numFmtId="0" fontId="20" fillId="7" borderId="23" xfId="0" applyFont="1" applyFill="1" applyBorder="1" applyAlignment="1" applyProtection="1">
      <alignment wrapText="1"/>
      <protection hidden="1"/>
    </xf>
    <xf numFmtId="0" fontId="25" fillId="0" borderId="11" xfId="0" applyFont="1" applyBorder="1" applyAlignment="1">
      <alignment vertical="center"/>
    </xf>
    <xf numFmtId="14" fontId="24" fillId="26" borderId="11" xfId="0" applyNumberFormat="1" applyFont="1" applyFill="1" applyBorder="1"/>
    <xf numFmtId="0" fontId="1" fillId="0" borderId="11" xfId="0" applyFont="1" applyBorder="1"/>
    <xf numFmtId="0" fontId="2" fillId="0" borderId="11" xfId="0" applyFont="1" applyBorder="1" applyAlignment="1">
      <alignment horizontal="center"/>
    </xf>
    <xf numFmtId="0" fontId="25" fillId="0" borderId="0" xfId="0" applyFont="1" applyAlignment="1">
      <alignment vertical="center"/>
    </xf>
    <xf numFmtId="0" fontId="1" fillId="8" borderId="18" xfId="0" applyFont="1" applyFill="1" applyBorder="1" applyProtection="1">
      <protection hidden="1"/>
    </xf>
    <xf numFmtId="0" fontId="0" fillId="0" borderId="19" xfId="0" applyBorder="1"/>
    <xf numFmtId="0" fontId="0" fillId="27" borderId="0" xfId="0" applyFill="1"/>
    <xf numFmtId="0" fontId="26" fillId="27" borderId="0" xfId="0" applyFont="1" applyFill="1"/>
    <xf numFmtId="49" fontId="26" fillId="27" borderId="19" xfId="0" applyNumberFormat="1" applyFont="1" applyFill="1" applyBorder="1" applyProtection="1">
      <protection hidden="1"/>
    </xf>
    <xf numFmtId="2" fontId="27" fillId="0" borderId="11" xfId="0" applyNumberFormat="1" applyFont="1" applyBorder="1" applyAlignment="1">
      <alignment vertical="center"/>
    </xf>
    <xf numFmtId="1" fontId="25" fillId="0" borderId="11" xfId="0" applyNumberFormat="1" applyFont="1" applyBorder="1" applyAlignment="1">
      <alignment vertical="center"/>
    </xf>
    <xf numFmtId="2" fontId="25" fillId="0" borderId="11" xfId="0" applyNumberFormat="1" applyFont="1" applyBorder="1" applyAlignment="1">
      <alignment vertical="center"/>
    </xf>
    <xf numFmtId="0" fontId="25" fillId="0" borderId="11" xfId="0" applyFont="1" applyBorder="1" applyAlignment="1">
      <alignment horizontal="left" vertical="center"/>
    </xf>
    <xf numFmtId="2" fontId="2" fillId="0" borderId="11" xfId="0" applyNumberFormat="1" applyFont="1" applyBorder="1"/>
    <xf numFmtId="49" fontId="2" fillId="17" borderId="19" xfId="0" applyNumberFormat="1" applyFont="1" applyFill="1" applyBorder="1" applyProtection="1">
      <protection hidden="1"/>
    </xf>
    <xf numFmtId="0" fontId="0" fillId="17" borderId="0" xfId="0" applyFill="1"/>
    <xf numFmtId="49" fontId="26" fillId="28" borderId="19" xfId="0" applyNumberFormat="1" applyFont="1" applyFill="1" applyBorder="1" applyProtection="1">
      <protection hidden="1"/>
    </xf>
    <xf numFmtId="0" fontId="26" fillId="28" borderId="0" xfId="0" applyFont="1" applyFill="1"/>
    <xf numFmtId="0" fontId="30" fillId="28" borderId="0" xfId="0" applyFont="1" applyFill="1"/>
    <xf numFmtId="0" fontId="0" fillId="28" borderId="0" xfId="0" applyFill="1"/>
    <xf numFmtId="2" fontId="1" fillId="0" borderId="11" xfId="0" applyNumberFormat="1" applyFont="1" applyBorder="1"/>
    <xf numFmtId="1" fontId="27" fillId="0" borderId="11" xfId="0" applyNumberFormat="1" applyFont="1" applyBorder="1" applyAlignment="1">
      <alignment vertical="center"/>
    </xf>
    <xf numFmtId="0" fontId="27" fillId="0" borderId="11" xfId="0" applyFont="1" applyBorder="1" applyAlignment="1">
      <alignment vertical="center"/>
    </xf>
    <xf numFmtId="14" fontId="31" fillId="0" borderId="11" xfId="0" applyNumberFormat="1" applyFont="1" applyBorder="1"/>
    <xf numFmtId="0" fontId="2" fillId="12" borderId="11" xfId="0" applyFont="1" applyFill="1" applyBorder="1"/>
    <xf numFmtId="0" fontId="0" fillId="0" borderId="20" xfId="0" applyBorder="1"/>
    <xf numFmtId="0" fontId="12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0" fillId="0" borderId="10" xfId="0" applyFont="1" applyBorder="1" applyProtection="1"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353624</xdr:colOff>
      <xdr:row>28</xdr:row>
      <xdr:rowOff>114300</xdr:rowOff>
    </xdr:from>
    <xdr:to>
      <xdr:col>25</xdr:col>
      <xdr:colOff>36576</xdr:colOff>
      <xdr:row>72</xdr:row>
      <xdr:rowOff>101600</xdr:rowOff>
    </xdr:to>
    <xdr:pic>
      <xdr:nvPicPr>
        <xdr:cNvPr id="3" name="Picture 2" descr="Ergon-Energy map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95324" y="4686300"/>
          <a:ext cx="4991552" cy="73279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393700</xdr:colOff>
      <xdr:row>26</xdr:row>
      <xdr:rowOff>88900</xdr:rowOff>
    </xdr:from>
    <xdr:to>
      <xdr:col>19</xdr:col>
      <xdr:colOff>266700</xdr:colOff>
      <xdr:row>77</xdr:row>
      <xdr:rowOff>88900</xdr:rowOff>
    </xdr:to>
    <xdr:pic>
      <xdr:nvPicPr>
        <xdr:cNvPr id="4" name="Picture 3" descr="Screen shot 2012-05-25 at 4.37.52 PM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60100" y="4483100"/>
          <a:ext cx="5588000" cy="85344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469900</xdr:colOff>
      <xdr:row>0</xdr:row>
      <xdr:rowOff>0</xdr:rowOff>
    </xdr:from>
    <xdr:to>
      <xdr:col>14</xdr:col>
      <xdr:colOff>787400</xdr:colOff>
      <xdr:row>5</xdr:row>
      <xdr:rowOff>63500</xdr:rowOff>
    </xdr:to>
    <xdr:pic>
      <xdr:nvPicPr>
        <xdr:cNvPr id="5" name="Picture 4" descr="Alviss-Consulting-Logo-Inline Resized for web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14000" y="0"/>
          <a:ext cx="1943100" cy="92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0</xdr:row>
      <xdr:rowOff>114301</xdr:rowOff>
    </xdr:from>
    <xdr:to>
      <xdr:col>11</xdr:col>
      <xdr:colOff>732746</xdr:colOff>
      <xdr:row>5</xdr:row>
      <xdr:rowOff>12701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114301"/>
          <a:ext cx="4720546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AMB611135SRE1&amp;postcode=4000" TargetMode="External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energymadeeasy.gov.au/plan?id=AMA62410SRE1&amp;postcode=4000" TargetMode="External"/><Relationship Id="rId21" Type="http://schemas.openxmlformats.org/officeDocument/2006/relationships/hyperlink" Target="https://www.energymadeeasy.gov.au/plan?id=SIM54325SRE2&amp;postcode=4000" TargetMode="External"/><Relationship Id="rId42" Type="http://schemas.openxmlformats.org/officeDocument/2006/relationships/hyperlink" Target="https://www.energymadeeasy.gov.au/plan?id=PEO86595SRE1&amp;postcode=4000" TargetMode="External"/><Relationship Id="rId47" Type="http://schemas.openxmlformats.org/officeDocument/2006/relationships/hyperlink" Target="https://www.energymadeeasy.gov.au/plan?id=AMA62410SRE1&amp;postcode=4000" TargetMode="External"/><Relationship Id="rId63" Type="http://schemas.openxmlformats.org/officeDocument/2006/relationships/hyperlink" Target="https://www.energymadeeasy.gov.au/plan?id=GLO48639SRE1&amp;postcode=4000" TargetMode="External"/><Relationship Id="rId68" Type="http://schemas.openxmlformats.org/officeDocument/2006/relationships/hyperlink" Target="https://www.energymadeeasy.gov.au/plan?id=AMA62415SRE1&amp;postcode=4000" TargetMode="External"/><Relationship Id="rId84" Type="http://schemas.openxmlformats.org/officeDocument/2006/relationships/hyperlink" Target="https://www.energymadeeasy.gov.au/plan?id=SUM91302SRE1&amp;postcode=4000" TargetMode="External"/><Relationship Id="rId16" Type="http://schemas.openxmlformats.org/officeDocument/2006/relationships/hyperlink" Target="https://www.energymadeeasy.gov.au/plan?id=PEO86592SRE2&amp;postcode=4000" TargetMode="External"/><Relationship Id="rId11" Type="http://schemas.openxmlformats.org/officeDocument/2006/relationships/hyperlink" Target="https://www.energymadeeasy.gov.au/plan?id=FXP13797SRE1&amp;postcode=4000" TargetMode="External"/><Relationship Id="rId32" Type="http://schemas.openxmlformats.org/officeDocument/2006/relationships/hyperlink" Target="https://www.energymadeeasy.gov.au/plan?id=PSH58450SRE1&amp;postcode=4000" TargetMode="External"/><Relationship Id="rId37" Type="http://schemas.openxmlformats.org/officeDocument/2006/relationships/hyperlink" Target="https://www.energymadeeasy.gov.au/plan?id=COV67955SRE1&amp;postcode=4000" TargetMode="External"/><Relationship Id="rId53" Type="http://schemas.openxmlformats.org/officeDocument/2006/relationships/hyperlink" Target="https://www.energymadeeasy.gov.au/plan?id=PSH58451SRE1&amp;postcode=4000" TargetMode="External"/><Relationship Id="rId58" Type="http://schemas.openxmlformats.org/officeDocument/2006/relationships/hyperlink" Target="https://www.alintaenergy.com.au/qld/residential/electricity-and-gas/products/standard-retail-contract/residential-electricity-pricing" TargetMode="External"/><Relationship Id="rId74" Type="http://schemas.openxmlformats.org/officeDocument/2006/relationships/hyperlink" Target="https://www.energymadeeasy.gov.au/plan?id=QEN85822SRE2&amp;postcode=4000" TargetMode="External"/><Relationship Id="rId79" Type="http://schemas.openxmlformats.org/officeDocument/2006/relationships/hyperlink" Target="https://www.energymadeeasy.gov.au/plan?id=DEN36053SRE2&amp;postcode=4000" TargetMode="External"/><Relationship Id="rId5" Type="http://schemas.openxmlformats.org/officeDocument/2006/relationships/hyperlink" Target="https://www.energymadeeasy.gov.au/plan?id=COV67954SRE1&amp;postcode=4000" TargetMode="External"/><Relationship Id="rId61" Type="http://schemas.openxmlformats.org/officeDocument/2006/relationships/hyperlink" Target="https://www.energymadeeasy.gov.au/plan?id=ELY29511SRE2&amp;postcode=4000" TargetMode="External"/><Relationship Id="rId82" Type="http://schemas.openxmlformats.org/officeDocument/2006/relationships/hyperlink" Target="https://www.energymadeeasy.gov.au/plan?id=GLO48637SRE1&amp;postcode=4000" TargetMode="External"/><Relationship Id="rId19" Type="http://schemas.openxmlformats.org/officeDocument/2006/relationships/hyperlink" Target="https://www.energymadeeasy.gov.au/plan?id=REA71649SRE1&amp;postcode=4000" TargetMode="External"/><Relationship Id="rId14" Type="http://schemas.openxmlformats.org/officeDocument/2006/relationships/hyperlink" Target="https://www.energymadeeasy.gov.au/plan?id=ORI24858SRE2&amp;postcode=4000" TargetMode="External"/><Relationship Id="rId22" Type="http://schemas.openxmlformats.org/officeDocument/2006/relationships/hyperlink" Target="https://www.energymadeeasy.gov.au/plan?id=SUM91304SRE1&amp;postcode=4000" TargetMode="External"/><Relationship Id="rId27" Type="http://schemas.openxmlformats.org/officeDocument/2006/relationships/hyperlink" Target="https://www.energymadeeasy.gov.au/plan?id=CLI65207SRE1&amp;postcode=4000" TargetMode="External"/><Relationship Id="rId30" Type="http://schemas.openxmlformats.org/officeDocument/2006/relationships/hyperlink" Target="https://www.energymadeeasy.gov.au/plan?id=MOJ85797SRE3&amp;postcode=4000" TargetMode="External"/><Relationship Id="rId35" Type="http://schemas.openxmlformats.org/officeDocument/2006/relationships/hyperlink" Target="https://www.energymadeeasy.gov.au/plan?id=SIM54327SRE2&amp;postcode=4000" TargetMode="External"/><Relationship Id="rId43" Type="http://schemas.openxmlformats.org/officeDocument/2006/relationships/hyperlink" Target="https://www.energymadeeasy.gov.au/plan?id=REA71650SRE1&amp;postcode=4000" TargetMode="External"/><Relationship Id="rId48" Type="http://schemas.openxmlformats.org/officeDocument/2006/relationships/hyperlink" Target="https://www.energymadeeasy.gov.au/plan?id=CLI65207SRE1&amp;postcode=4000" TargetMode="External"/><Relationship Id="rId56" Type="http://schemas.openxmlformats.org/officeDocument/2006/relationships/hyperlink" Target="https://www.energymadeeasy.gov.au/plan?id=RED21238SRE3&amp;postcode=4000" TargetMode="External"/><Relationship Id="rId64" Type="http://schemas.openxmlformats.org/officeDocument/2006/relationships/hyperlink" Target="https://www.energymadeeasy.gov.au/plan?id=PEO86595SRE1&amp;postcode=4000" TargetMode="External"/><Relationship Id="rId69" Type="http://schemas.openxmlformats.org/officeDocument/2006/relationships/hyperlink" Target="https://www.energymadeeasy.gov.au/plan?id=CLI65224SRE1&amp;postcode=4000" TargetMode="External"/><Relationship Id="rId77" Type="http://schemas.openxmlformats.org/officeDocument/2006/relationships/hyperlink" Target="https://www.alintaenergy.com.au/qld/residential/electricity-and-gas/products/standard-retail-contract/residential-electricity-pricing" TargetMode="External"/><Relationship Id="rId8" Type="http://schemas.openxmlformats.org/officeDocument/2006/relationships/hyperlink" Target="https://www.energymadeeasy.gov.au/plan?id=DOD14000SRE2&amp;postcode=4000" TargetMode="External"/><Relationship Id="rId51" Type="http://schemas.openxmlformats.org/officeDocument/2006/relationships/hyperlink" Target="https://www.energymadeeasy.gov.au/plan?id=MOJ85797SRE3&amp;postcode=4000" TargetMode="External"/><Relationship Id="rId72" Type="http://schemas.openxmlformats.org/officeDocument/2006/relationships/hyperlink" Target="https://www.energymadeeasy.gov.au/plan?id=ENE19346SRE8&amp;postcode=4000" TargetMode="External"/><Relationship Id="rId80" Type="http://schemas.openxmlformats.org/officeDocument/2006/relationships/hyperlink" Target="https://www.energymadeeasy.gov.au/plan?id=ELY31419SRE1&amp;postcode=4000" TargetMode="External"/><Relationship Id="rId3" Type="http://schemas.openxmlformats.org/officeDocument/2006/relationships/hyperlink" Target="https://www.energymadeeasy.gov.au/plan?id=AMA62393SRE1&amp;postcode=4000" TargetMode="External"/><Relationship Id="rId12" Type="http://schemas.openxmlformats.org/officeDocument/2006/relationships/hyperlink" Target="https://www.energymadeeasy.gov.au/plan?id=GLO48638SRE1&amp;postcode=4000" TargetMode="External"/><Relationship Id="rId17" Type="http://schemas.openxmlformats.org/officeDocument/2006/relationships/hyperlink" Target="https://www.energymadeeasy.gov.au/plan?id=PSH58449SRE1&amp;postcode=4000" TargetMode="External"/><Relationship Id="rId25" Type="http://schemas.openxmlformats.org/officeDocument/2006/relationships/hyperlink" Target="https://www.energymadeeasy.gov.au/plan?id=AGL15287SRE3&amp;postcode=4000" TargetMode="External"/><Relationship Id="rId33" Type="http://schemas.openxmlformats.org/officeDocument/2006/relationships/hyperlink" Target="https://www.energymadeeasy.gov.au/plan?id=QEN85832SRE2&amp;postcode=4000" TargetMode="External"/><Relationship Id="rId38" Type="http://schemas.openxmlformats.org/officeDocument/2006/relationships/hyperlink" Target="https://www.energymadeeasy.gov.au/plan?id=DEN36055SRE2&amp;postcode=4000" TargetMode="External"/><Relationship Id="rId46" Type="http://schemas.openxmlformats.org/officeDocument/2006/relationships/hyperlink" Target="https://www.energymadeeasy.gov.au/plan?id=AGL15287SRE3&amp;postcode=4000" TargetMode="External"/><Relationship Id="rId59" Type="http://schemas.openxmlformats.org/officeDocument/2006/relationships/hyperlink" Target="https://www.energymadeeasy.gov.au/plan?id=COV67955SRE1&amp;postcode=4000" TargetMode="External"/><Relationship Id="rId67" Type="http://schemas.openxmlformats.org/officeDocument/2006/relationships/hyperlink" Target="https://www.energymadeeasy.gov.au/plan?id=AGL14982SRE3&amp;postcode=4000" TargetMode="External"/><Relationship Id="rId20" Type="http://schemas.openxmlformats.org/officeDocument/2006/relationships/hyperlink" Target="https://www.energymadeeasy.gov.au/plan?id=RED21240SRE3&amp;postcode=4000" TargetMode="External"/><Relationship Id="rId41" Type="http://schemas.openxmlformats.org/officeDocument/2006/relationships/hyperlink" Target="https://www.energymadeeasy.gov.au/plan?id=GLO48639SRE1&amp;postcode=4000" TargetMode="External"/><Relationship Id="rId54" Type="http://schemas.openxmlformats.org/officeDocument/2006/relationships/hyperlink" Target="https://www.energymadeeasy.gov.au/plan?id=QEN85832SRE2&amp;postcode=4000" TargetMode="External"/><Relationship Id="rId62" Type="http://schemas.openxmlformats.org/officeDocument/2006/relationships/hyperlink" Target="https://www.energymadeeasy.gov.au/plan?id=FXP13767SRE1&amp;postcode=4000" TargetMode="External"/><Relationship Id="rId70" Type="http://schemas.openxmlformats.org/officeDocument/2006/relationships/hyperlink" Target="https://www.energymadeeasy.gov.au/plan?id=DIA81375SRE1&amp;postcode=4000" TargetMode="External"/><Relationship Id="rId75" Type="http://schemas.openxmlformats.org/officeDocument/2006/relationships/hyperlink" Target="https://www.energymadeeasy.gov.au/plan?id=RED21554SRE3&amp;postcode=4000" TargetMode="External"/><Relationship Id="rId83" Type="http://schemas.openxmlformats.org/officeDocument/2006/relationships/hyperlink" Target="https://www.energymadeeasy.gov.au/plan?id=PEO86584SRE2&amp;postcode=4000" TargetMode="External"/><Relationship Id="rId1" Type="http://schemas.openxmlformats.org/officeDocument/2006/relationships/hyperlink" Target="https://www.energymadeeasy.gov.au/plan?id=1ST80747SRE1&amp;postcode=4000" TargetMode="External"/><Relationship Id="rId6" Type="http://schemas.openxmlformats.org/officeDocument/2006/relationships/hyperlink" Target="https://www.energymadeeasy.gov.au/plan?id=DIA34684SRE2&amp;postcode=4000" TargetMode="External"/><Relationship Id="rId15" Type="http://schemas.openxmlformats.org/officeDocument/2006/relationships/hyperlink" Target="https://www.energymadeeasy.gov.au/plan?id=OVO14729SRE4&amp;postcode=4000" TargetMode="External"/><Relationship Id="rId23" Type="http://schemas.openxmlformats.org/officeDocument/2006/relationships/hyperlink" Target="https://www.alintaenergy.com.au/qld/residential/electricity-and-gas/products/standard-retail-contract/residential-electricity-pricing" TargetMode="External"/><Relationship Id="rId28" Type="http://schemas.openxmlformats.org/officeDocument/2006/relationships/hyperlink" Target="https://www.energymadeeasy.gov.au/plan?id=DOD13999SRE2&amp;postcode=4000" TargetMode="External"/><Relationship Id="rId36" Type="http://schemas.openxmlformats.org/officeDocument/2006/relationships/hyperlink" Target="https://www.alintaenergy.com.au/qld/residential/electricity-and-gas/products/standard-retail-contract/residential-electricity-pricing" TargetMode="External"/><Relationship Id="rId49" Type="http://schemas.openxmlformats.org/officeDocument/2006/relationships/hyperlink" Target="https://www.energymadeeasy.gov.au/plan?id=DOD13999SRE2&amp;postcode=4000" TargetMode="External"/><Relationship Id="rId57" Type="http://schemas.openxmlformats.org/officeDocument/2006/relationships/hyperlink" Target="https://www.energymadeeasy.gov.au/plan?id=SIM54328SRE2&amp;postcode=4000" TargetMode="External"/><Relationship Id="rId10" Type="http://schemas.openxmlformats.org/officeDocument/2006/relationships/hyperlink" Target="https://www.energymadeeasy.gov.au/plan?id=ENE19229SRE8&amp;postcode=4000" TargetMode="External"/><Relationship Id="rId31" Type="http://schemas.openxmlformats.org/officeDocument/2006/relationships/hyperlink" Target="https://www.energymadeeasy.gov.au/plan?id=ORI24860SRE2&amp;postcode=4000" TargetMode="External"/><Relationship Id="rId44" Type="http://schemas.openxmlformats.org/officeDocument/2006/relationships/hyperlink" Target="https://www.energymadeeasy.gov.au/plan?id=SUM91301SRE1&amp;postcode=4000" TargetMode="External"/><Relationship Id="rId52" Type="http://schemas.openxmlformats.org/officeDocument/2006/relationships/hyperlink" Target="https://www.energymadeeasy.gov.au/plan?id=ORI24859SRE2&amp;postcode=4000" TargetMode="External"/><Relationship Id="rId60" Type="http://schemas.openxmlformats.org/officeDocument/2006/relationships/hyperlink" Target="https://www.energymadeeasy.gov.au/plan?id=DEN36056SRE2&amp;postcode=4000" TargetMode="External"/><Relationship Id="rId65" Type="http://schemas.openxmlformats.org/officeDocument/2006/relationships/hyperlink" Target="https://www.energymadeeasy.gov.au/plan?id=SUM91301SRE1&amp;postcode=4000" TargetMode="External"/><Relationship Id="rId73" Type="http://schemas.openxmlformats.org/officeDocument/2006/relationships/hyperlink" Target="https://www.energymadeeasy.gov.au/plan?id=ORI25397SRE2&amp;postcode=4000" TargetMode="External"/><Relationship Id="rId78" Type="http://schemas.openxmlformats.org/officeDocument/2006/relationships/hyperlink" Target="https://www.energymadeeasy.gov.au/plan?id=COV67952SRE1&amp;postcode=4000" TargetMode="External"/><Relationship Id="rId81" Type="http://schemas.openxmlformats.org/officeDocument/2006/relationships/hyperlink" Target="https://www.energymadeeasy.gov.au/plan?id=FXP48903SRE2&amp;postcode=4000" TargetMode="External"/><Relationship Id="rId4" Type="http://schemas.openxmlformats.org/officeDocument/2006/relationships/hyperlink" Target="https://www.energymadeeasy.gov.au/plan?id=CLI65158SRE1&amp;postcode=4000" TargetMode="External"/><Relationship Id="rId9" Type="http://schemas.openxmlformats.org/officeDocument/2006/relationships/hyperlink" Target="https://www.energymadeeasy.gov.au/plan?id=ELY29510SRE2&amp;postcode=4000" TargetMode="External"/><Relationship Id="rId13" Type="http://schemas.openxmlformats.org/officeDocument/2006/relationships/hyperlink" Target="https://www.energymadeeasy.gov.au/plan?id=MOJ85794SRE3&amp;postcode=4000" TargetMode="External"/><Relationship Id="rId18" Type="http://schemas.openxmlformats.org/officeDocument/2006/relationships/hyperlink" Target="https://www.energymadeeasy.gov.au/plan?id=QEN85830SRE2&amp;postcode=4000" TargetMode="External"/><Relationship Id="rId39" Type="http://schemas.openxmlformats.org/officeDocument/2006/relationships/hyperlink" Target="https://www.energymadeeasy.gov.au/plan?id=ELY29511SRE2&amp;postcode=4000" TargetMode="External"/><Relationship Id="rId34" Type="http://schemas.openxmlformats.org/officeDocument/2006/relationships/hyperlink" Target="https://www.energymadeeasy.gov.au/plan?id=RED21241SRE3&amp;postcode=4000" TargetMode="External"/><Relationship Id="rId50" Type="http://schemas.openxmlformats.org/officeDocument/2006/relationships/hyperlink" Target="https://www.energymadeeasy.gov.au/plan?id=ENE19209SRE8&amp;postcode=4000" TargetMode="External"/><Relationship Id="rId55" Type="http://schemas.openxmlformats.org/officeDocument/2006/relationships/hyperlink" Target="https://www.energymadeeasy.gov.au/plan?id=REA71650SRE1&amp;postcode=4000" TargetMode="External"/><Relationship Id="rId76" Type="http://schemas.openxmlformats.org/officeDocument/2006/relationships/hyperlink" Target="https://www.energymadeeasy.gov.au/plan?id=SIM54249SRE2&amp;postcode=4000" TargetMode="External"/><Relationship Id="rId7" Type="http://schemas.openxmlformats.org/officeDocument/2006/relationships/hyperlink" Target="https://www.energymadeeasy.gov.au/plan?id=DEN36054SRE2&amp;postcode=4000" TargetMode="External"/><Relationship Id="rId71" Type="http://schemas.openxmlformats.org/officeDocument/2006/relationships/hyperlink" Target="https://www.energymadeeasy.gov.au/plan?id=DOD14354SRE2&amp;postcode=4000" TargetMode="External"/><Relationship Id="rId2" Type="http://schemas.openxmlformats.org/officeDocument/2006/relationships/hyperlink" Target="https://www.energymadeeasy.gov.au/plan?id=AGL15288SRE3&amp;postcode=4000" TargetMode="External"/><Relationship Id="rId29" Type="http://schemas.openxmlformats.org/officeDocument/2006/relationships/hyperlink" Target="https://www.energymadeeasy.gov.au/plan?id=ENE19190SRE8&amp;postcode=4000" TargetMode="External"/><Relationship Id="rId24" Type="http://schemas.openxmlformats.org/officeDocument/2006/relationships/hyperlink" Target="https://www.energymadeeasy.gov.au/plan?id=1ST80748SRE1&amp;postcode=4000" TargetMode="External"/><Relationship Id="rId40" Type="http://schemas.openxmlformats.org/officeDocument/2006/relationships/hyperlink" Target="https://www.energymadeeasy.gov.au/plan?id=FXP13742SRE1&amp;postcode=4000" TargetMode="External"/><Relationship Id="rId45" Type="http://schemas.openxmlformats.org/officeDocument/2006/relationships/hyperlink" Target="https://www.energymadeeasy.gov.au/plan?id=1ST80750SRE1&amp;postcode=4000" TargetMode="External"/><Relationship Id="rId66" Type="http://schemas.openxmlformats.org/officeDocument/2006/relationships/hyperlink" Target="https://www.energymadeeasy.gov.au/plan?id=1ST80761SRE1&amp;postcode=4000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riginenergy.com.au/content/dam/origin/residential/docs/energy-price-fact-sheets/pricechange2019/QLD%20Standing%20Resi%20Elec.pdf" TargetMode="External"/><Relationship Id="rId2" Type="http://schemas.openxmlformats.org/officeDocument/2006/relationships/hyperlink" Target="https://www.energymadeeasy.gov.au/offer/928562?postcode=4000" TargetMode="External"/><Relationship Id="rId1" Type="http://schemas.openxmlformats.org/officeDocument/2006/relationships/hyperlink" Target="https://www.energymadeeasy.gov.au/offer/982112?postcode=4000" TargetMode="External"/><Relationship Id="rId5" Type="http://schemas.openxmlformats.org/officeDocument/2006/relationships/hyperlink" Target="https://www.energymadeeasy.gov.au/offer/1007874?utm_source=EnergyAustralia&amp;utm_campaign=bpi-retailer&amp;utm_medium=retailer&amp;postcode=4000" TargetMode="External"/><Relationship Id="rId4" Type="http://schemas.openxmlformats.org/officeDocument/2006/relationships/hyperlink" Target="https://www.energymadeeasy.gov.au/offer/928567?postcode=4000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P338"/>
  <sheetViews>
    <sheetView showGridLines="0" workbookViewId="0">
      <selection activeCell="J20" sqref="J20"/>
    </sheetView>
  </sheetViews>
  <sheetFormatPr baseColWidth="10" defaultColWidth="10.6640625" defaultRowHeight="13" x14ac:dyDescent="0.15"/>
  <cols>
    <col min="1" max="11" width="10.6640625" style="19"/>
    <col min="12" max="12" width="18.83203125" style="19" customWidth="1"/>
    <col min="13" max="15" width="10.6640625" style="19"/>
    <col min="16" max="16" width="12.5" style="19" customWidth="1"/>
    <col min="17" max="17" width="14.5" style="19" customWidth="1"/>
    <col min="18" max="18" width="13.6640625" style="19" customWidth="1"/>
    <col min="19" max="19" width="13" style="19" customWidth="1"/>
    <col min="20" max="20" width="13.1640625" style="19" customWidth="1"/>
    <col min="21" max="23" width="10.6640625" style="19"/>
    <col min="24" max="24" width="13.83203125" style="19" customWidth="1"/>
    <col min="25" max="16384" width="10.6640625" style="19"/>
  </cols>
  <sheetData>
    <row r="1" spans="1:42" ht="15" thickBot="1" x14ac:dyDescent="0.2">
      <c r="A1" s="83" t="s">
        <v>90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</row>
    <row r="2" spans="1:42" x14ac:dyDescent="0.15">
      <c r="A2" s="84" t="s">
        <v>231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6" t="s">
        <v>188</v>
      </c>
      <c r="Q2" s="47"/>
      <c r="R2" s="47"/>
      <c r="S2" s="47"/>
      <c r="T2" s="47"/>
      <c r="U2" s="47"/>
      <c r="V2" s="48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</row>
    <row r="3" spans="1:42" ht="14" x14ac:dyDescent="0.15">
      <c r="A3" s="85" t="s">
        <v>500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9" t="s">
        <v>204</v>
      </c>
      <c r="Q3" s="50"/>
      <c r="R3" s="50"/>
      <c r="S3" s="50"/>
      <c r="T3" s="50"/>
      <c r="U3" s="50"/>
      <c r="V3" s="51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</row>
    <row r="4" spans="1:42" x14ac:dyDescent="0.15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9" t="s">
        <v>88</v>
      </c>
      <c r="Q4" s="50"/>
      <c r="R4" s="50"/>
      <c r="S4" s="50"/>
      <c r="T4" s="50"/>
      <c r="U4" s="50"/>
      <c r="V4" s="51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</row>
    <row r="5" spans="1:42" x14ac:dyDescent="0.15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9" t="s">
        <v>183</v>
      </c>
      <c r="Q5" s="50"/>
      <c r="R5" s="50"/>
      <c r="S5" s="50"/>
      <c r="T5" s="50"/>
      <c r="U5" s="50"/>
      <c r="V5" s="51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</row>
    <row r="6" spans="1:42" ht="14" thickBot="1" x14ac:dyDescent="0.2">
      <c r="A6" s="86" t="s">
        <v>33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52" t="s">
        <v>128</v>
      </c>
      <c r="Q6" s="53"/>
      <c r="R6" s="53"/>
      <c r="S6" s="53"/>
      <c r="T6" s="53"/>
      <c r="U6" s="53"/>
      <c r="V6" s="54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</row>
    <row r="7" spans="1:42" x14ac:dyDescent="0.15">
      <c r="A7" s="45" t="s">
        <v>109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</row>
    <row r="8" spans="1:42" ht="14" thickBot="1" x14ac:dyDescent="0.2">
      <c r="A8" s="45" t="s">
        <v>216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</row>
    <row r="9" spans="1:42" x14ac:dyDescent="0.15">
      <c r="A9" s="45" t="s">
        <v>154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6" t="s">
        <v>53</v>
      </c>
      <c r="Q9" s="47"/>
      <c r="R9" s="47"/>
      <c r="S9" s="47"/>
      <c r="T9" s="47"/>
      <c r="U9" s="47"/>
      <c r="V9" s="47"/>
      <c r="W9" s="47"/>
      <c r="X9" s="48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</row>
    <row r="10" spans="1:42" x14ac:dyDescent="0.15">
      <c r="A10" s="45" t="s">
        <v>170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9" t="s">
        <v>48</v>
      </c>
      <c r="Q10" s="50"/>
      <c r="R10" s="50"/>
      <c r="S10" s="50"/>
      <c r="T10" s="50"/>
      <c r="U10" s="50"/>
      <c r="V10" s="50"/>
      <c r="W10" s="50"/>
      <c r="X10" s="51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</row>
    <row r="11" spans="1:42" ht="14" thickBot="1" x14ac:dyDescent="0.2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9" t="s">
        <v>217</v>
      </c>
      <c r="Q11" s="50"/>
      <c r="R11" s="50"/>
      <c r="S11" s="50"/>
      <c r="T11" s="50"/>
      <c r="U11" s="50"/>
      <c r="V11" s="50"/>
      <c r="W11" s="50"/>
      <c r="X11" s="51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</row>
    <row r="12" spans="1:42" x14ac:dyDescent="0.15">
      <c r="A12" s="86" t="s">
        <v>240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165" t="s">
        <v>164</v>
      </c>
      <c r="M12" s="45"/>
      <c r="N12" s="45"/>
      <c r="O12" s="45"/>
      <c r="P12" s="49" t="s">
        <v>187</v>
      </c>
      <c r="Q12" s="50"/>
      <c r="R12" s="50"/>
      <c r="S12" s="50"/>
      <c r="T12" s="50"/>
      <c r="U12" s="50"/>
      <c r="V12" s="50"/>
      <c r="W12" s="50"/>
      <c r="X12" s="51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</row>
    <row r="13" spans="1:42" x14ac:dyDescent="0.15">
      <c r="A13" s="45" t="s">
        <v>165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226" t="s">
        <v>503</v>
      </c>
      <c r="M13" s="45"/>
      <c r="N13" s="45"/>
      <c r="O13" s="45"/>
      <c r="P13" s="49" t="s">
        <v>125</v>
      </c>
      <c r="Q13" s="50"/>
      <c r="R13" s="50"/>
      <c r="S13" s="50"/>
      <c r="T13" s="50"/>
      <c r="U13" s="50"/>
      <c r="V13" s="50"/>
      <c r="W13" s="50"/>
      <c r="X13" s="51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</row>
    <row r="14" spans="1:42" x14ac:dyDescent="0.1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218" t="s">
        <v>499</v>
      </c>
      <c r="M14" s="45"/>
      <c r="N14" s="45"/>
      <c r="O14" s="45"/>
      <c r="P14" s="49" t="s">
        <v>153</v>
      </c>
      <c r="Q14" s="50"/>
      <c r="R14" s="50"/>
      <c r="S14" s="50"/>
      <c r="T14" s="50"/>
      <c r="U14" s="50"/>
      <c r="V14" s="50"/>
      <c r="W14" s="50"/>
      <c r="X14" s="51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</row>
    <row r="15" spans="1:42" x14ac:dyDescent="0.15">
      <c r="A15" s="86" t="s">
        <v>189</v>
      </c>
      <c r="B15" s="45"/>
      <c r="C15" s="45"/>
      <c r="D15" s="45"/>
      <c r="E15" s="45"/>
      <c r="F15" s="45"/>
      <c r="G15" s="45"/>
      <c r="H15" s="92"/>
      <c r="I15" s="92"/>
      <c r="J15" s="45"/>
      <c r="K15" s="45"/>
      <c r="L15" s="224" t="s">
        <v>496</v>
      </c>
      <c r="M15" s="45"/>
      <c r="N15" s="45"/>
      <c r="O15" s="45"/>
      <c r="P15" s="49" t="s">
        <v>196</v>
      </c>
      <c r="Q15" s="50"/>
      <c r="R15" s="50"/>
      <c r="S15" s="50"/>
      <c r="T15" s="50"/>
      <c r="U15" s="50"/>
      <c r="V15" s="50"/>
      <c r="W15" s="50"/>
      <c r="X15" s="51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</row>
    <row r="16" spans="1:42" x14ac:dyDescent="0.15">
      <c r="A16" s="133" t="s">
        <v>505</v>
      </c>
      <c r="B16" s="45"/>
      <c r="C16" s="45"/>
      <c r="D16" s="45"/>
      <c r="E16" s="45"/>
      <c r="F16" s="45"/>
      <c r="G16" s="45"/>
      <c r="H16" s="92"/>
      <c r="I16" s="92"/>
      <c r="J16" s="45"/>
      <c r="K16" s="45"/>
      <c r="L16" s="183" t="s">
        <v>352</v>
      </c>
      <c r="M16" s="45"/>
      <c r="N16" s="45"/>
      <c r="O16" s="45"/>
      <c r="P16" s="49" t="s">
        <v>156</v>
      </c>
      <c r="Q16" s="50"/>
      <c r="R16" s="50"/>
      <c r="S16" s="50"/>
      <c r="T16" s="50"/>
      <c r="U16" s="50"/>
      <c r="V16" s="50"/>
      <c r="W16" s="50"/>
      <c r="X16" s="51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</row>
    <row r="17" spans="1:42" ht="14" thickBot="1" x14ac:dyDescent="0.2">
      <c r="A17" s="133" t="s">
        <v>506</v>
      </c>
      <c r="B17" s="45"/>
      <c r="C17" s="45"/>
      <c r="D17" s="45"/>
      <c r="E17" s="45"/>
      <c r="F17" s="45"/>
      <c r="G17" s="45"/>
      <c r="H17" s="92"/>
      <c r="I17" s="92"/>
      <c r="J17" s="45"/>
      <c r="K17" s="45"/>
      <c r="L17" s="176" t="s">
        <v>301</v>
      </c>
      <c r="M17" s="45"/>
      <c r="N17" s="45"/>
      <c r="O17" s="45"/>
      <c r="P17" s="52" t="s">
        <v>227</v>
      </c>
      <c r="Q17" s="53"/>
      <c r="R17" s="53"/>
      <c r="S17" s="53"/>
      <c r="T17" s="53"/>
      <c r="U17" s="53"/>
      <c r="V17" s="53"/>
      <c r="W17" s="53"/>
      <c r="X17" s="54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</row>
    <row r="18" spans="1:42" x14ac:dyDescent="0.15">
      <c r="A18" s="133" t="s">
        <v>507</v>
      </c>
      <c r="B18" s="45"/>
      <c r="C18" s="45"/>
      <c r="D18" s="45"/>
      <c r="E18" s="45"/>
      <c r="F18" s="45"/>
      <c r="G18" s="45"/>
      <c r="H18" s="92"/>
      <c r="I18" s="92"/>
      <c r="J18" s="45"/>
      <c r="K18" s="45"/>
      <c r="L18" s="166" t="s">
        <v>284</v>
      </c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</row>
    <row r="19" spans="1:42" x14ac:dyDescent="0.15">
      <c r="A19" s="133" t="s">
        <v>508</v>
      </c>
      <c r="B19" s="45"/>
      <c r="C19" s="45"/>
      <c r="D19" s="45"/>
      <c r="E19" s="45"/>
      <c r="F19" s="45"/>
      <c r="G19" s="45"/>
      <c r="H19" s="92"/>
      <c r="I19" s="92"/>
      <c r="J19" s="45"/>
      <c r="K19" s="45"/>
      <c r="L19" s="167" t="s">
        <v>268</v>
      </c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</row>
    <row r="20" spans="1:42" x14ac:dyDescent="0.15">
      <c r="A20" s="133" t="s">
        <v>509</v>
      </c>
      <c r="B20" s="45"/>
      <c r="C20" s="45"/>
      <c r="D20" s="45"/>
      <c r="E20" s="45"/>
      <c r="F20" s="45"/>
      <c r="G20" s="45"/>
      <c r="H20" s="92"/>
      <c r="I20" s="92"/>
      <c r="J20" s="45"/>
      <c r="K20" s="45"/>
      <c r="L20" s="168" t="s">
        <v>94</v>
      </c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</row>
    <row r="21" spans="1:42" x14ac:dyDescent="0.15">
      <c r="A21" s="133" t="s">
        <v>510</v>
      </c>
      <c r="B21" s="87"/>
      <c r="C21" s="87"/>
      <c r="D21" s="87"/>
      <c r="E21" s="87"/>
      <c r="F21" s="87"/>
      <c r="G21" s="87"/>
      <c r="H21" s="92"/>
      <c r="I21" s="92"/>
      <c r="J21" s="45"/>
      <c r="K21" s="45"/>
      <c r="L21" s="169" t="s">
        <v>239</v>
      </c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</row>
    <row r="22" spans="1:42" x14ac:dyDescent="0.15">
      <c r="A22" s="87" t="s">
        <v>74</v>
      </c>
      <c r="B22" s="87"/>
      <c r="C22" s="87"/>
      <c r="D22" s="87"/>
      <c r="E22" s="87"/>
      <c r="F22" s="87"/>
      <c r="G22" s="87"/>
      <c r="H22" s="92"/>
      <c r="I22" s="92"/>
      <c r="J22" s="45"/>
      <c r="K22" s="45"/>
      <c r="L22" s="170" t="s">
        <v>51</v>
      </c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</row>
    <row r="23" spans="1:42" x14ac:dyDescent="0.15">
      <c r="A23" s="87" t="s">
        <v>49</v>
      </c>
      <c r="B23" s="45"/>
      <c r="C23" s="45"/>
      <c r="D23" s="45"/>
      <c r="E23" s="45"/>
      <c r="F23" s="45"/>
      <c r="G23" s="45"/>
      <c r="H23" s="92"/>
      <c r="I23" s="92"/>
      <c r="J23" s="45"/>
      <c r="K23" s="45"/>
      <c r="L23" s="171" t="s">
        <v>32</v>
      </c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</row>
    <row r="24" spans="1:42" x14ac:dyDescent="0.15">
      <c r="A24" s="87" t="s">
        <v>50</v>
      </c>
      <c r="B24" s="87"/>
      <c r="C24" s="87"/>
      <c r="D24" s="87"/>
      <c r="E24" s="87"/>
      <c r="F24" s="87"/>
      <c r="G24" s="87"/>
      <c r="H24" s="92"/>
      <c r="I24" s="92"/>
      <c r="J24" s="45"/>
      <c r="K24" s="45"/>
      <c r="L24" s="172" t="s">
        <v>32</v>
      </c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</row>
    <row r="25" spans="1:42" x14ac:dyDescent="0.15">
      <c r="A25" s="87" t="s">
        <v>167</v>
      </c>
      <c r="B25" s="87"/>
      <c r="C25" s="87"/>
      <c r="D25" s="87"/>
      <c r="E25" s="87"/>
      <c r="F25" s="87"/>
      <c r="G25" s="87"/>
      <c r="H25" s="45"/>
      <c r="I25" s="45"/>
      <c r="J25" s="45"/>
      <c r="K25" s="45"/>
      <c r="L25" s="173" t="s">
        <v>91</v>
      </c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</row>
    <row r="26" spans="1:42" x14ac:dyDescent="0.15">
      <c r="A26" s="87" t="s">
        <v>228</v>
      </c>
      <c r="B26" s="87"/>
      <c r="C26" s="87"/>
      <c r="D26" s="87"/>
      <c r="E26" s="87"/>
      <c r="F26" s="87"/>
      <c r="G26" s="45"/>
      <c r="H26" s="45"/>
      <c r="I26" s="45"/>
      <c r="J26" s="45"/>
      <c r="K26" s="45"/>
      <c r="L26" s="174" t="s">
        <v>89</v>
      </c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</row>
    <row r="27" spans="1:42" ht="15" thickBot="1" x14ac:dyDescent="0.2">
      <c r="A27" s="45" t="s">
        <v>269</v>
      </c>
      <c r="B27" s="89"/>
      <c r="C27" s="89"/>
      <c r="D27" s="89"/>
      <c r="E27" s="89"/>
      <c r="F27" s="89"/>
      <c r="G27" s="45"/>
      <c r="H27" s="45"/>
      <c r="I27" s="45"/>
      <c r="J27" s="45"/>
      <c r="K27" s="45"/>
      <c r="L27" s="175" t="s">
        <v>31</v>
      </c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</row>
    <row r="28" spans="1:42" ht="14" x14ac:dyDescent="0.15">
      <c r="A28" s="133" t="s">
        <v>283</v>
      </c>
      <c r="B28" s="89"/>
      <c r="C28" s="89"/>
      <c r="D28" s="89"/>
      <c r="E28" s="89"/>
      <c r="F28" s="89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</row>
    <row r="29" spans="1:42" ht="14" x14ac:dyDescent="0.15">
      <c r="A29" s="133" t="s">
        <v>302</v>
      </c>
      <c r="B29" s="89"/>
      <c r="C29" s="89"/>
      <c r="D29" s="89"/>
      <c r="E29" s="89"/>
      <c r="F29" s="89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</row>
    <row r="30" spans="1:42" ht="15" thickBot="1" x14ac:dyDescent="0.2">
      <c r="A30" s="133" t="s">
        <v>353</v>
      </c>
      <c r="B30" s="89"/>
      <c r="C30" s="89"/>
      <c r="D30" s="89"/>
      <c r="E30" s="89"/>
      <c r="F30" s="89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</row>
    <row r="31" spans="1:42" x14ac:dyDescent="0.15">
      <c r="A31" s="133" t="s">
        <v>497</v>
      </c>
      <c r="K31" s="45"/>
      <c r="L31" s="214" t="s">
        <v>282</v>
      </c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</row>
    <row r="32" spans="1:42" ht="14" x14ac:dyDescent="0.15">
      <c r="A32" s="133" t="s">
        <v>501</v>
      </c>
      <c r="B32" s="89"/>
      <c r="C32" s="89"/>
      <c r="D32" s="89"/>
      <c r="E32" s="89"/>
      <c r="F32" s="89"/>
      <c r="G32" s="45"/>
      <c r="H32" s="45"/>
      <c r="I32" s="45"/>
      <c r="J32" s="45"/>
      <c r="L32" s="215" t="s">
        <v>271</v>
      </c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</row>
    <row r="33" spans="1:42" x14ac:dyDescent="0.15">
      <c r="A33" s="133" t="s">
        <v>511</v>
      </c>
      <c r="B33" s="45"/>
      <c r="C33" s="45"/>
      <c r="D33" s="45"/>
      <c r="E33" s="45"/>
      <c r="F33" s="45"/>
      <c r="G33" s="45"/>
      <c r="H33" s="45"/>
      <c r="I33" s="45"/>
      <c r="J33" s="45"/>
      <c r="L33" s="215" t="s">
        <v>273</v>
      </c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</row>
    <row r="34" spans="1:42" ht="14" x14ac:dyDescent="0.15">
      <c r="A34" s="88" t="s">
        <v>224</v>
      </c>
      <c r="B34" s="45"/>
      <c r="C34" s="45"/>
      <c r="D34" s="45"/>
      <c r="E34" s="45"/>
      <c r="F34" s="45"/>
      <c r="G34" s="45"/>
      <c r="H34" s="45"/>
      <c r="I34" s="45"/>
      <c r="J34" s="45"/>
      <c r="L34" s="215" t="s">
        <v>274</v>
      </c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</row>
    <row r="35" spans="1:42" x14ac:dyDescent="0.15">
      <c r="A35" s="86"/>
      <c r="B35" s="45"/>
      <c r="C35" s="45"/>
      <c r="D35" s="45"/>
      <c r="E35" s="45"/>
      <c r="F35" s="45"/>
      <c r="G35" s="45"/>
      <c r="H35" s="45"/>
      <c r="I35" s="45"/>
      <c r="J35" s="45"/>
      <c r="L35" s="215" t="s">
        <v>275</v>
      </c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</row>
    <row r="36" spans="1:42" x14ac:dyDescent="0.15">
      <c r="A36" s="86" t="s">
        <v>129</v>
      </c>
      <c r="B36" s="45"/>
      <c r="C36" s="45"/>
      <c r="D36" s="45"/>
      <c r="E36" s="45"/>
      <c r="F36" s="45"/>
      <c r="G36" s="45"/>
      <c r="H36" s="45"/>
      <c r="I36" s="45"/>
      <c r="J36" s="45"/>
      <c r="L36" s="215" t="s">
        <v>276</v>
      </c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</row>
    <row r="37" spans="1:42" x14ac:dyDescent="0.15">
      <c r="A37" s="133" t="s">
        <v>504</v>
      </c>
      <c r="B37" s="45"/>
      <c r="C37" s="45"/>
      <c r="D37" s="45"/>
      <c r="E37" s="45"/>
      <c r="F37" s="45"/>
      <c r="G37" s="45"/>
      <c r="H37" s="45"/>
      <c r="I37" s="45"/>
      <c r="J37" s="45"/>
      <c r="L37" s="215" t="s">
        <v>278</v>
      </c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</row>
    <row r="38" spans="1:42" x14ac:dyDescent="0.15">
      <c r="A38" s="45" t="s">
        <v>186</v>
      </c>
      <c r="B38" s="45"/>
      <c r="C38" s="45"/>
      <c r="D38" s="45"/>
      <c r="E38" s="45"/>
      <c r="F38" s="45"/>
      <c r="G38" s="45"/>
      <c r="H38" s="45"/>
      <c r="I38" s="45"/>
      <c r="J38" s="45"/>
      <c r="L38" s="215" t="s">
        <v>280</v>
      </c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</row>
    <row r="39" spans="1:42" x14ac:dyDescent="0.15">
      <c r="A39" s="45"/>
      <c r="B39" s="45"/>
      <c r="C39" s="45"/>
      <c r="D39" s="45"/>
      <c r="E39" s="45"/>
      <c r="F39" s="45"/>
      <c r="G39" s="45"/>
      <c r="H39" s="45"/>
      <c r="I39" s="45"/>
      <c r="J39" s="45"/>
      <c r="L39" s="215" t="s">
        <v>281</v>
      </c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</row>
    <row r="40" spans="1:42" x14ac:dyDescent="0.15">
      <c r="A40" s="45" t="s">
        <v>270</v>
      </c>
      <c r="B40" s="45"/>
      <c r="C40" s="45"/>
      <c r="D40" s="45"/>
      <c r="E40" s="45"/>
      <c r="F40" s="45"/>
      <c r="G40" s="45"/>
      <c r="H40" s="45"/>
      <c r="I40" s="45"/>
      <c r="J40" s="45"/>
      <c r="L40" s="215" t="s">
        <v>294</v>
      </c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</row>
    <row r="41" spans="1:42" x14ac:dyDescent="0.15">
      <c r="A41" s="45" t="s">
        <v>178</v>
      </c>
      <c r="B41" s="45"/>
      <c r="C41" s="45"/>
      <c r="D41" s="45"/>
      <c r="E41" s="45"/>
      <c r="F41" s="45"/>
      <c r="G41" s="45"/>
      <c r="H41" s="93"/>
      <c r="I41" s="45"/>
      <c r="J41" s="45"/>
      <c r="L41" s="215" t="s">
        <v>306</v>
      </c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</row>
    <row r="42" spans="1:42" x14ac:dyDescent="0.15">
      <c r="A42" s="45" t="s">
        <v>145</v>
      </c>
      <c r="B42" s="45"/>
      <c r="C42" s="45"/>
      <c r="D42" s="45"/>
      <c r="E42" s="45"/>
      <c r="F42" s="45"/>
      <c r="G42" s="45"/>
      <c r="H42" s="45"/>
      <c r="I42" s="45"/>
      <c r="J42" s="45"/>
      <c r="L42" s="215" t="s">
        <v>308</v>
      </c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</row>
    <row r="43" spans="1:42" x14ac:dyDescent="0.15">
      <c r="A43" s="45" t="s">
        <v>119</v>
      </c>
      <c r="B43" s="45"/>
      <c r="C43" s="45"/>
      <c r="D43" s="45"/>
      <c r="E43" s="45"/>
      <c r="F43" s="45"/>
      <c r="G43" s="45"/>
      <c r="H43" s="45"/>
      <c r="I43" s="45"/>
      <c r="J43" s="45"/>
      <c r="L43" s="215" t="s">
        <v>371</v>
      </c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</row>
    <row r="44" spans="1:42" x14ac:dyDescent="0.15">
      <c r="A44" s="45"/>
      <c r="B44" s="45"/>
      <c r="C44" s="45"/>
      <c r="D44" s="45"/>
      <c r="E44" s="45"/>
      <c r="F44" s="45"/>
      <c r="G44" s="45"/>
      <c r="H44" s="45"/>
      <c r="I44" s="45"/>
      <c r="J44" s="45"/>
      <c r="L44" s="215" t="s">
        <v>379</v>
      </c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</row>
    <row r="45" spans="1:42" x14ac:dyDescent="0.15">
      <c r="A45" s="45" t="s">
        <v>151</v>
      </c>
      <c r="B45" s="45"/>
      <c r="C45" s="45"/>
      <c r="D45" s="45"/>
      <c r="E45" s="45"/>
      <c r="F45" s="45"/>
      <c r="G45" s="45"/>
      <c r="H45" s="45"/>
      <c r="I45" s="45"/>
      <c r="J45" s="45"/>
      <c r="L45" s="215" t="s">
        <v>385</v>
      </c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</row>
    <row r="46" spans="1:42" x14ac:dyDescent="0.15">
      <c r="A46" s="45" t="s">
        <v>22</v>
      </c>
      <c r="B46" s="45"/>
      <c r="C46" s="45"/>
      <c r="D46" s="45"/>
      <c r="E46" s="45"/>
      <c r="F46" s="45"/>
      <c r="G46" s="45"/>
      <c r="H46" s="45"/>
      <c r="I46" s="45"/>
      <c r="J46" s="45"/>
      <c r="L46" s="215" t="s">
        <v>502</v>
      </c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</row>
    <row r="47" spans="1:42" x14ac:dyDescent="0.15">
      <c r="A47" s="45" t="s">
        <v>168</v>
      </c>
      <c r="B47" s="45"/>
      <c r="C47" s="45"/>
      <c r="D47" s="45"/>
      <c r="E47" s="45"/>
      <c r="F47" s="45"/>
      <c r="G47" s="45"/>
      <c r="H47" s="45"/>
      <c r="I47" s="45"/>
      <c r="J47" s="45"/>
      <c r="L47" s="215" t="s">
        <v>563</v>
      </c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</row>
    <row r="48" spans="1:42" x14ac:dyDescent="0.15">
      <c r="A48" s="45" t="s">
        <v>83</v>
      </c>
      <c r="B48" s="45"/>
      <c r="C48" s="45"/>
      <c r="D48" s="45"/>
      <c r="E48" s="45"/>
      <c r="F48" s="45"/>
      <c r="G48" s="45"/>
      <c r="H48" s="45"/>
      <c r="I48" s="45"/>
      <c r="J48" s="45"/>
      <c r="L48" s="215" t="s">
        <v>438</v>
      </c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</row>
    <row r="49" spans="1:42" x14ac:dyDescent="0.15">
      <c r="A49" s="45" t="s">
        <v>238</v>
      </c>
      <c r="B49" s="45"/>
      <c r="C49" s="45"/>
      <c r="D49" s="45"/>
      <c r="E49" s="45"/>
      <c r="F49" s="45"/>
      <c r="G49" s="45"/>
      <c r="H49" s="45"/>
      <c r="I49" s="45"/>
      <c r="J49" s="45"/>
      <c r="L49" s="215" t="s">
        <v>568</v>
      </c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</row>
    <row r="50" spans="1:42" ht="14" thickBot="1" x14ac:dyDescent="0.2">
      <c r="A50" s="133" t="s">
        <v>498</v>
      </c>
      <c r="B50" s="45"/>
      <c r="C50" s="45"/>
      <c r="D50" s="45"/>
      <c r="E50" s="45"/>
      <c r="F50" s="45"/>
      <c r="G50" s="45"/>
      <c r="H50" s="45"/>
      <c r="I50" s="45"/>
      <c r="J50" s="45"/>
      <c r="L50" s="235" t="s">
        <v>381</v>
      </c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</row>
    <row r="51" spans="1:42" x14ac:dyDescent="0.15">
      <c r="A51" s="45"/>
      <c r="B51" s="45"/>
      <c r="C51" s="45"/>
      <c r="D51" s="45"/>
      <c r="E51" s="45"/>
      <c r="F51" s="45"/>
      <c r="G51" s="45"/>
      <c r="H51" s="45"/>
      <c r="I51" s="45"/>
      <c r="J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</row>
    <row r="52" spans="1:42" x14ac:dyDescent="0.15">
      <c r="A52" s="45" t="s">
        <v>77</v>
      </c>
      <c r="B52" s="45"/>
      <c r="C52" s="45"/>
      <c r="D52" s="45"/>
      <c r="E52" s="45"/>
      <c r="F52" s="45"/>
      <c r="G52" s="45"/>
      <c r="H52" s="45"/>
      <c r="I52" s="45"/>
      <c r="J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</row>
    <row r="53" spans="1:42" x14ac:dyDescent="0.15">
      <c r="A53" s="45" t="s">
        <v>182</v>
      </c>
      <c r="B53" s="45"/>
      <c r="C53" s="45"/>
      <c r="D53" s="45"/>
      <c r="E53" s="45"/>
      <c r="F53" s="45"/>
      <c r="G53" s="45"/>
      <c r="H53" s="45"/>
      <c r="I53" s="45"/>
      <c r="J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</row>
    <row r="54" spans="1:42" x14ac:dyDescent="0.15">
      <c r="A54" s="45" t="s">
        <v>135</v>
      </c>
      <c r="B54" s="45"/>
      <c r="C54" s="45"/>
      <c r="D54" s="45"/>
      <c r="E54" s="45"/>
      <c r="F54" s="45"/>
      <c r="G54" s="45"/>
      <c r="H54" s="45"/>
      <c r="I54" s="45"/>
      <c r="J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</row>
    <row r="55" spans="1:42" x14ac:dyDescent="0.15">
      <c r="A55" s="45" t="s">
        <v>87</v>
      </c>
      <c r="B55" s="45"/>
      <c r="C55" s="45"/>
      <c r="D55" s="45"/>
      <c r="E55" s="45"/>
      <c r="F55" s="45"/>
      <c r="G55" s="45"/>
      <c r="H55" s="45"/>
      <c r="I55" s="45"/>
      <c r="J55" s="45"/>
      <c r="L55" s="213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</row>
    <row r="56" spans="1:42" x14ac:dyDescent="0.15">
      <c r="A56" s="45" t="s">
        <v>163</v>
      </c>
      <c r="B56" s="45"/>
      <c r="C56" s="45"/>
      <c r="D56" s="45"/>
      <c r="E56" s="45"/>
      <c r="F56" s="45"/>
      <c r="G56" s="45"/>
      <c r="H56" s="45"/>
      <c r="I56" s="45"/>
      <c r="J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</row>
    <row r="57" spans="1:42" x14ac:dyDescent="0.1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</row>
    <row r="58" spans="1:42" x14ac:dyDescent="0.1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</row>
    <row r="59" spans="1:42" x14ac:dyDescent="0.1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</row>
    <row r="60" spans="1:42" x14ac:dyDescent="0.1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</row>
    <row r="61" spans="1:42" x14ac:dyDescent="0.1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</row>
    <row r="62" spans="1:42" x14ac:dyDescent="0.1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</row>
    <row r="63" spans="1:42" x14ac:dyDescent="0.1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</row>
    <row r="64" spans="1:42" x14ac:dyDescent="0.1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</row>
    <row r="65" spans="1:42" x14ac:dyDescent="0.1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</row>
    <row r="66" spans="1:42" x14ac:dyDescent="0.1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</row>
    <row r="67" spans="1:42" x14ac:dyDescent="0.1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</row>
    <row r="68" spans="1:42" x14ac:dyDescent="0.1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</row>
    <row r="69" spans="1:42" x14ac:dyDescent="0.1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</row>
    <row r="70" spans="1:42" x14ac:dyDescent="0.1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</row>
    <row r="71" spans="1:42" x14ac:dyDescent="0.1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</row>
    <row r="72" spans="1:42" x14ac:dyDescent="0.1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</row>
    <row r="73" spans="1:42" x14ac:dyDescent="0.1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</row>
    <row r="74" spans="1:42" x14ac:dyDescent="0.1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</row>
    <row r="75" spans="1:42" x14ac:dyDescent="0.1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</row>
    <row r="76" spans="1:42" x14ac:dyDescent="0.1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</row>
    <row r="77" spans="1:42" x14ac:dyDescent="0.1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</row>
    <row r="78" spans="1:42" x14ac:dyDescent="0.1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</row>
    <row r="79" spans="1:42" x14ac:dyDescent="0.1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</row>
    <row r="80" spans="1:42" x14ac:dyDescent="0.1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</row>
    <row r="81" spans="1:42" x14ac:dyDescent="0.1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</row>
    <row r="82" spans="1:42" x14ac:dyDescent="0.1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</row>
    <row r="83" spans="1:42" x14ac:dyDescent="0.1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</row>
    <row r="84" spans="1:42" x14ac:dyDescent="0.1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</row>
    <row r="85" spans="1:42" x14ac:dyDescent="0.1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</row>
    <row r="86" spans="1:42" x14ac:dyDescent="0.1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</row>
    <row r="87" spans="1:42" x14ac:dyDescent="0.1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</row>
    <row r="88" spans="1:42" x14ac:dyDescent="0.1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</row>
    <row r="89" spans="1:42" x14ac:dyDescent="0.1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</row>
    <row r="90" spans="1:42" x14ac:dyDescent="0.1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</row>
    <row r="91" spans="1:42" x14ac:dyDescent="0.1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</row>
    <row r="92" spans="1:42" x14ac:dyDescent="0.1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</row>
    <row r="93" spans="1:42" x14ac:dyDescent="0.1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</row>
    <row r="94" spans="1:42" x14ac:dyDescent="0.1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</row>
    <row r="95" spans="1:42" x14ac:dyDescent="0.1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</row>
    <row r="96" spans="1:42" x14ac:dyDescent="0.1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</row>
    <row r="97" spans="1:42" x14ac:dyDescent="0.1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</row>
    <row r="98" spans="1:42" x14ac:dyDescent="0.1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</row>
    <row r="99" spans="1:42" x14ac:dyDescent="0.1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</row>
    <row r="100" spans="1:42" x14ac:dyDescent="0.1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</row>
    <row r="101" spans="1:42" x14ac:dyDescent="0.1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</row>
    <row r="102" spans="1:42" x14ac:dyDescent="0.1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</row>
    <row r="103" spans="1:42" x14ac:dyDescent="0.1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</row>
    <row r="104" spans="1:42" x14ac:dyDescent="0.1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</row>
    <row r="105" spans="1:42" x14ac:dyDescent="0.1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</row>
    <row r="106" spans="1:42" x14ac:dyDescent="0.1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</row>
    <row r="107" spans="1:42" x14ac:dyDescent="0.1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</row>
    <row r="108" spans="1:42" x14ac:dyDescent="0.1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</row>
    <row r="109" spans="1:42" x14ac:dyDescent="0.1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</row>
    <row r="110" spans="1:42" x14ac:dyDescent="0.1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</row>
    <row r="111" spans="1:42" x14ac:dyDescent="0.1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</row>
    <row r="112" spans="1:42" x14ac:dyDescent="0.1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</row>
    <row r="113" spans="1:42" x14ac:dyDescent="0.1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</row>
    <row r="114" spans="1:42" x14ac:dyDescent="0.1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</row>
    <row r="115" spans="1:42" x14ac:dyDescent="0.1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</row>
    <row r="116" spans="1:42" x14ac:dyDescent="0.1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</row>
    <row r="117" spans="1:42" x14ac:dyDescent="0.1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</row>
    <row r="118" spans="1:42" x14ac:dyDescent="0.1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</row>
    <row r="119" spans="1:42" x14ac:dyDescent="0.1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</row>
    <row r="120" spans="1:42" x14ac:dyDescent="0.1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</row>
    <row r="121" spans="1:42" x14ac:dyDescent="0.1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</row>
    <row r="122" spans="1:42" x14ac:dyDescent="0.1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</row>
    <row r="123" spans="1:42" x14ac:dyDescent="0.1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</row>
    <row r="124" spans="1:42" x14ac:dyDescent="0.1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</row>
    <row r="125" spans="1:42" x14ac:dyDescent="0.1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</row>
    <row r="126" spans="1:42" x14ac:dyDescent="0.1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</row>
    <row r="127" spans="1:42" x14ac:dyDescent="0.1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</row>
    <row r="128" spans="1:42" x14ac:dyDescent="0.1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</row>
    <row r="129" spans="1:42" x14ac:dyDescent="0.1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</row>
    <row r="130" spans="1:42" x14ac:dyDescent="0.1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</row>
    <row r="131" spans="1:42" x14ac:dyDescent="0.1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</row>
    <row r="132" spans="1:42" x14ac:dyDescent="0.1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</row>
    <row r="133" spans="1:42" x14ac:dyDescent="0.1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</row>
    <row r="134" spans="1:42" x14ac:dyDescent="0.1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</row>
    <row r="135" spans="1:42" x14ac:dyDescent="0.1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</row>
    <row r="136" spans="1:42" x14ac:dyDescent="0.1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</row>
    <row r="137" spans="1:42" x14ac:dyDescent="0.1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</row>
    <row r="138" spans="1:42" x14ac:dyDescent="0.1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</row>
    <row r="139" spans="1:42" x14ac:dyDescent="0.1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</row>
    <row r="140" spans="1:42" x14ac:dyDescent="0.1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</row>
    <row r="141" spans="1:42" x14ac:dyDescent="0.1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</row>
    <row r="142" spans="1:42" x14ac:dyDescent="0.1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</row>
    <row r="143" spans="1:42" x14ac:dyDescent="0.1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</row>
    <row r="144" spans="1:42" x14ac:dyDescent="0.1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</row>
    <row r="145" spans="1:42" x14ac:dyDescent="0.1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</row>
    <row r="146" spans="1:42" x14ac:dyDescent="0.1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</row>
    <row r="147" spans="1:42" x14ac:dyDescent="0.1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</row>
    <row r="148" spans="1:42" x14ac:dyDescent="0.1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</row>
    <row r="149" spans="1:42" x14ac:dyDescent="0.1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</row>
    <row r="150" spans="1:42" x14ac:dyDescent="0.1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</row>
    <row r="151" spans="1:42" x14ac:dyDescent="0.1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</row>
    <row r="152" spans="1:42" x14ac:dyDescent="0.1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</row>
    <row r="153" spans="1:42" x14ac:dyDescent="0.1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</row>
    <row r="154" spans="1:42" x14ac:dyDescent="0.1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</row>
    <row r="155" spans="1:42" x14ac:dyDescent="0.1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</row>
    <row r="156" spans="1:42" x14ac:dyDescent="0.1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</row>
    <row r="157" spans="1:42" x14ac:dyDescent="0.1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</row>
    <row r="158" spans="1:42" x14ac:dyDescent="0.1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</row>
    <row r="159" spans="1:42" x14ac:dyDescent="0.1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</row>
    <row r="160" spans="1:42" x14ac:dyDescent="0.1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</row>
    <row r="161" spans="1:42" x14ac:dyDescent="0.1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</row>
    <row r="162" spans="1:42" x14ac:dyDescent="0.1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</row>
    <row r="163" spans="1:42" x14ac:dyDescent="0.1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</row>
    <row r="164" spans="1:42" x14ac:dyDescent="0.1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</row>
    <row r="165" spans="1:42" x14ac:dyDescent="0.1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</row>
    <row r="166" spans="1:42" x14ac:dyDescent="0.1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</row>
    <row r="167" spans="1:42" x14ac:dyDescent="0.1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</row>
    <row r="168" spans="1:42" x14ac:dyDescent="0.15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</row>
    <row r="169" spans="1:42" x14ac:dyDescent="0.15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</row>
    <row r="170" spans="1:42" x14ac:dyDescent="0.15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</row>
    <row r="171" spans="1:42" x14ac:dyDescent="0.15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</row>
    <row r="172" spans="1:42" x14ac:dyDescent="0.15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</row>
    <row r="173" spans="1:42" x14ac:dyDescent="0.15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</row>
    <row r="174" spans="1:42" x14ac:dyDescent="0.1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</row>
    <row r="175" spans="1:42" x14ac:dyDescent="0.1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</row>
    <row r="176" spans="1:42" x14ac:dyDescent="0.1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</row>
    <row r="177" spans="1:42" x14ac:dyDescent="0.15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</row>
    <row r="178" spans="1:42" x14ac:dyDescent="0.15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</row>
    <row r="179" spans="1:42" x14ac:dyDescent="0.15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</row>
    <row r="180" spans="1:42" x14ac:dyDescent="0.15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</row>
    <row r="181" spans="1:42" x14ac:dyDescent="0.15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</row>
    <row r="182" spans="1:42" x14ac:dyDescent="0.15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</row>
    <row r="183" spans="1:42" x14ac:dyDescent="0.15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</row>
    <row r="184" spans="1:42" x14ac:dyDescent="0.15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</row>
    <row r="185" spans="1:42" x14ac:dyDescent="0.15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</row>
    <row r="186" spans="1:42" x14ac:dyDescent="0.1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</row>
    <row r="187" spans="1:42" x14ac:dyDescent="0.15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</row>
    <row r="188" spans="1:42" x14ac:dyDescent="0.15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</row>
    <row r="189" spans="1:42" x14ac:dyDescent="0.15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</row>
    <row r="190" spans="1:42" x14ac:dyDescent="0.1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</row>
    <row r="191" spans="1:42" x14ac:dyDescent="0.1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</row>
    <row r="192" spans="1:42" x14ac:dyDescent="0.15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</row>
    <row r="193" spans="1:42" x14ac:dyDescent="0.1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</row>
    <row r="194" spans="1:42" x14ac:dyDescent="0.1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</row>
    <row r="195" spans="1:42" x14ac:dyDescent="0.1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</row>
    <row r="196" spans="1:42" x14ac:dyDescent="0.1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</row>
    <row r="197" spans="1:42" x14ac:dyDescent="0.1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</row>
    <row r="198" spans="1:42" x14ac:dyDescent="0.1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</row>
    <row r="199" spans="1:42" x14ac:dyDescent="0.1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</row>
    <row r="200" spans="1:42" x14ac:dyDescent="0.1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</row>
    <row r="201" spans="1:42" x14ac:dyDescent="0.1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</row>
    <row r="202" spans="1:42" x14ac:dyDescent="0.1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</row>
    <row r="203" spans="1:42" x14ac:dyDescent="0.1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</row>
    <row r="204" spans="1:42" x14ac:dyDescent="0.1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</row>
    <row r="205" spans="1:42" x14ac:dyDescent="0.1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</row>
    <row r="206" spans="1:42" x14ac:dyDescent="0.1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</row>
    <row r="207" spans="1:42" x14ac:dyDescent="0.1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</row>
    <row r="208" spans="1:42" x14ac:dyDescent="0.15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</row>
    <row r="209" spans="1:42" x14ac:dyDescent="0.15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</row>
    <row r="210" spans="1:42" x14ac:dyDescent="0.15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</row>
    <row r="211" spans="1:42" x14ac:dyDescent="0.15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</row>
    <row r="212" spans="1:42" x14ac:dyDescent="0.15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</row>
    <row r="213" spans="1:42" x14ac:dyDescent="0.15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</row>
    <row r="214" spans="1:42" x14ac:dyDescent="0.15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</row>
    <row r="215" spans="1:42" x14ac:dyDescent="0.15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</row>
    <row r="216" spans="1:42" x14ac:dyDescent="0.1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</row>
    <row r="217" spans="1:42" x14ac:dyDescent="0.1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</row>
    <row r="218" spans="1:42" x14ac:dyDescent="0.1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</row>
    <row r="219" spans="1:42" x14ac:dyDescent="0.1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</row>
    <row r="220" spans="1:42" x14ac:dyDescent="0.1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</row>
    <row r="221" spans="1:42" x14ac:dyDescent="0.1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</row>
    <row r="222" spans="1:42" x14ac:dyDescent="0.1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</row>
    <row r="223" spans="1:42" x14ac:dyDescent="0.1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</row>
    <row r="224" spans="1:42" x14ac:dyDescent="0.1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</row>
    <row r="225" spans="1:42" x14ac:dyDescent="0.1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</row>
    <row r="226" spans="1:42" x14ac:dyDescent="0.1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</row>
    <row r="227" spans="1:42" x14ac:dyDescent="0.15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</row>
    <row r="228" spans="1:42" x14ac:dyDescent="0.15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</row>
    <row r="229" spans="1:42" x14ac:dyDescent="0.15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</row>
    <row r="230" spans="1:42" x14ac:dyDescent="0.15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</row>
    <row r="231" spans="1:42" x14ac:dyDescent="0.15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</row>
    <row r="232" spans="1:42" x14ac:dyDescent="0.15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</row>
    <row r="233" spans="1:42" x14ac:dyDescent="0.1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</row>
    <row r="234" spans="1:42" x14ac:dyDescent="0.1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</row>
    <row r="235" spans="1:42" x14ac:dyDescent="0.1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</row>
    <row r="236" spans="1:42" x14ac:dyDescent="0.1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</row>
    <row r="237" spans="1:42" x14ac:dyDescent="0.15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</row>
    <row r="238" spans="1:42" x14ac:dyDescent="0.1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</row>
    <row r="239" spans="1:42" x14ac:dyDescent="0.1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</row>
    <row r="240" spans="1:42" x14ac:dyDescent="0.1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</row>
    <row r="241" spans="1:42" x14ac:dyDescent="0.1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</row>
    <row r="242" spans="1:42" x14ac:dyDescent="0.1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</row>
    <row r="243" spans="1:42" x14ac:dyDescent="0.1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</row>
    <row r="244" spans="1:42" x14ac:dyDescent="0.1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</row>
    <row r="245" spans="1:42" x14ac:dyDescent="0.1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</row>
    <row r="246" spans="1:42" x14ac:dyDescent="0.1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</row>
    <row r="247" spans="1:42" x14ac:dyDescent="0.1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</row>
    <row r="248" spans="1:42" x14ac:dyDescent="0.1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</row>
    <row r="249" spans="1:42" x14ac:dyDescent="0.1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</row>
    <row r="250" spans="1:42" x14ac:dyDescent="0.15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</row>
    <row r="251" spans="1:42" x14ac:dyDescent="0.15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</row>
    <row r="252" spans="1:42" x14ac:dyDescent="0.15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</row>
    <row r="253" spans="1:42" x14ac:dyDescent="0.15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</row>
    <row r="254" spans="1:42" x14ac:dyDescent="0.15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</row>
    <row r="255" spans="1:42" x14ac:dyDescent="0.15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</row>
    <row r="256" spans="1:42" x14ac:dyDescent="0.15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</row>
    <row r="257" spans="1:42" x14ac:dyDescent="0.15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</row>
    <row r="258" spans="1:42" x14ac:dyDescent="0.15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</row>
    <row r="259" spans="1:42" x14ac:dyDescent="0.15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</row>
    <row r="260" spans="1:42" x14ac:dyDescent="0.15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</row>
    <row r="261" spans="1:42" x14ac:dyDescent="0.15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</row>
    <row r="262" spans="1:42" x14ac:dyDescent="0.15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</row>
    <row r="263" spans="1:42" x14ac:dyDescent="0.15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</row>
    <row r="264" spans="1:42" x14ac:dyDescent="0.15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</row>
    <row r="265" spans="1:42" x14ac:dyDescent="0.15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</row>
    <row r="266" spans="1:42" x14ac:dyDescent="0.15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</row>
    <row r="267" spans="1:42" x14ac:dyDescent="0.15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</row>
    <row r="268" spans="1:42" x14ac:dyDescent="0.15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</row>
    <row r="269" spans="1:42" x14ac:dyDescent="0.15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</row>
    <row r="270" spans="1:42" x14ac:dyDescent="0.15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</row>
    <row r="271" spans="1:42" x14ac:dyDescent="0.15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</row>
    <row r="272" spans="1:42" x14ac:dyDescent="0.15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</row>
    <row r="273" spans="1:42" x14ac:dyDescent="0.15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</row>
    <row r="274" spans="1:42" x14ac:dyDescent="0.15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</row>
    <row r="275" spans="1:42" x14ac:dyDescent="0.15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</row>
    <row r="276" spans="1:42" x14ac:dyDescent="0.1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</row>
    <row r="277" spans="1:42" x14ac:dyDescent="0.1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</row>
    <row r="278" spans="1:42" x14ac:dyDescent="0.1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</row>
    <row r="279" spans="1:42" x14ac:dyDescent="0.1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</row>
    <row r="280" spans="1:42" x14ac:dyDescent="0.1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</row>
    <row r="281" spans="1:42" x14ac:dyDescent="0.1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</row>
    <row r="282" spans="1:42" x14ac:dyDescent="0.1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</row>
    <row r="283" spans="1:42" x14ac:dyDescent="0.1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</row>
    <row r="284" spans="1:42" x14ac:dyDescent="0.1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</row>
    <row r="285" spans="1:42" x14ac:dyDescent="0.1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</row>
    <row r="286" spans="1:42" x14ac:dyDescent="0.1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L286" s="45"/>
      <c r="M286" s="45"/>
    </row>
    <row r="287" spans="1:42" x14ac:dyDescent="0.15">
      <c r="A287" s="45"/>
      <c r="B287" s="45"/>
      <c r="C287" s="45"/>
      <c r="D287" s="45"/>
      <c r="E287" s="45"/>
      <c r="F287" s="45"/>
      <c r="G287" s="45"/>
      <c r="H287" s="45"/>
      <c r="I287" s="45"/>
      <c r="J287" s="45"/>
    </row>
    <row r="288" spans="1:42" x14ac:dyDescent="0.15">
      <c r="A288" s="45"/>
      <c r="B288" s="45"/>
      <c r="C288" s="45"/>
      <c r="D288" s="45"/>
      <c r="E288" s="45"/>
      <c r="F288" s="45"/>
      <c r="G288" s="45"/>
      <c r="H288" s="45"/>
    </row>
    <row r="289" spans="1:8" x14ac:dyDescent="0.15">
      <c r="A289" s="45"/>
      <c r="B289" s="45"/>
      <c r="C289" s="45"/>
      <c r="D289" s="45"/>
      <c r="E289" s="45"/>
      <c r="F289" s="45"/>
      <c r="G289" s="45"/>
      <c r="H289" s="45"/>
    </row>
    <row r="290" spans="1:8" x14ac:dyDescent="0.15">
      <c r="A290" s="45"/>
      <c r="B290" s="45"/>
      <c r="C290" s="45"/>
      <c r="D290" s="45"/>
      <c r="E290" s="45"/>
      <c r="F290" s="45"/>
      <c r="G290" s="45"/>
      <c r="H290" s="45"/>
    </row>
    <row r="291" spans="1:8" x14ac:dyDescent="0.15">
      <c r="A291" s="45"/>
      <c r="B291" s="45"/>
      <c r="C291" s="45"/>
      <c r="D291" s="45"/>
      <c r="E291" s="45"/>
      <c r="F291" s="45"/>
      <c r="G291" s="45"/>
      <c r="H291" s="45"/>
    </row>
    <row r="292" spans="1:8" x14ac:dyDescent="0.15">
      <c r="A292" s="45"/>
      <c r="B292" s="45"/>
      <c r="C292" s="45"/>
      <c r="D292" s="45"/>
      <c r="E292" s="45"/>
      <c r="F292" s="45"/>
      <c r="G292" s="45"/>
      <c r="H292" s="45"/>
    </row>
    <row r="293" spans="1:8" x14ac:dyDescent="0.15">
      <c r="A293" s="45"/>
      <c r="B293" s="45"/>
      <c r="C293" s="45"/>
      <c r="D293" s="45"/>
      <c r="E293" s="45"/>
      <c r="F293" s="45"/>
      <c r="G293" s="45"/>
      <c r="H293" s="45"/>
    </row>
    <row r="294" spans="1:8" x14ac:dyDescent="0.15">
      <c r="A294" s="45"/>
      <c r="B294" s="45"/>
      <c r="C294" s="45"/>
      <c r="D294" s="45"/>
      <c r="E294" s="45"/>
      <c r="F294" s="45"/>
      <c r="G294" s="45"/>
      <c r="H294" s="45"/>
    </row>
    <row r="295" spans="1:8" x14ac:dyDescent="0.15">
      <c r="A295" s="45"/>
      <c r="B295" s="45"/>
      <c r="C295" s="45"/>
      <c r="D295" s="45"/>
      <c r="E295" s="45"/>
      <c r="F295" s="45"/>
      <c r="G295" s="45"/>
      <c r="H295" s="45"/>
    </row>
    <row r="296" spans="1:8" x14ac:dyDescent="0.15">
      <c r="A296" s="45"/>
      <c r="B296" s="45"/>
      <c r="C296" s="45"/>
      <c r="D296" s="45"/>
      <c r="E296" s="45"/>
      <c r="F296" s="45"/>
      <c r="G296" s="45"/>
      <c r="H296" s="45"/>
    </row>
    <row r="297" spans="1:8" x14ac:dyDescent="0.15">
      <c r="A297" s="45"/>
      <c r="B297" s="45"/>
      <c r="C297" s="45"/>
      <c r="D297" s="45"/>
      <c r="E297" s="45"/>
      <c r="F297" s="45"/>
      <c r="G297" s="45"/>
      <c r="H297" s="45"/>
    </row>
    <row r="298" spans="1:8" x14ac:dyDescent="0.15">
      <c r="A298" s="45"/>
      <c r="B298" s="45"/>
      <c r="C298" s="45"/>
      <c r="D298" s="45"/>
      <c r="E298" s="45"/>
      <c r="F298" s="45"/>
      <c r="G298" s="45"/>
      <c r="H298" s="45"/>
    </row>
    <row r="299" spans="1:8" x14ac:dyDescent="0.15">
      <c r="A299" s="45"/>
      <c r="B299" s="45"/>
      <c r="C299" s="45"/>
      <c r="D299" s="45"/>
      <c r="E299" s="45"/>
      <c r="F299" s="45"/>
      <c r="G299" s="45"/>
      <c r="H299" s="45"/>
    </row>
    <row r="300" spans="1:8" x14ac:dyDescent="0.15">
      <c r="A300" s="45"/>
      <c r="B300" s="45"/>
      <c r="C300" s="45"/>
      <c r="D300" s="45"/>
      <c r="E300" s="45"/>
      <c r="F300" s="45"/>
      <c r="G300" s="45"/>
      <c r="H300" s="45"/>
    </row>
    <row r="301" spans="1:8" x14ac:dyDescent="0.15">
      <c r="A301" s="45"/>
      <c r="B301" s="45"/>
      <c r="C301" s="45"/>
      <c r="D301" s="45"/>
      <c r="E301" s="45"/>
      <c r="F301" s="45"/>
      <c r="G301" s="45"/>
      <c r="H301" s="45"/>
    </row>
    <row r="302" spans="1:8" x14ac:dyDescent="0.15">
      <c r="A302" s="45"/>
      <c r="B302" s="45"/>
      <c r="C302" s="45"/>
      <c r="D302" s="45"/>
      <c r="E302" s="45"/>
      <c r="F302" s="45"/>
      <c r="G302" s="45"/>
      <c r="H302" s="45"/>
    </row>
    <row r="303" spans="1:8" x14ac:dyDescent="0.15">
      <c r="A303" s="45"/>
      <c r="B303" s="45"/>
      <c r="C303" s="45"/>
      <c r="D303" s="45"/>
      <c r="E303" s="45"/>
      <c r="F303" s="45"/>
      <c r="G303" s="45"/>
      <c r="H303" s="45"/>
    </row>
    <row r="304" spans="1:8" x14ac:dyDescent="0.15">
      <c r="A304" s="45"/>
      <c r="B304" s="45"/>
      <c r="C304" s="45"/>
      <c r="D304" s="45"/>
      <c r="E304" s="45"/>
      <c r="F304" s="45"/>
      <c r="G304" s="45"/>
      <c r="H304" s="45"/>
    </row>
    <row r="305" spans="1:8" x14ac:dyDescent="0.15">
      <c r="A305" s="45"/>
      <c r="B305" s="45"/>
      <c r="C305" s="45"/>
      <c r="D305" s="45"/>
      <c r="E305" s="45"/>
      <c r="F305" s="45"/>
      <c r="G305" s="45"/>
      <c r="H305" s="45"/>
    </row>
    <row r="306" spans="1:8" x14ac:dyDescent="0.15">
      <c r="A306" s="45"/>
      <c r="B306" s="45"/>
      <c r="C306" s="45"/>
      <c r="D306" s="45"/>
      <c r="E306" s="45"/>
      <c r="F306" s="45"/>
      <c r="G306" s="45"/>
      <c r="H306" s="45"/>
    </row>
    <row r="307" spans="1:8" x14ac:dyDescent="0.15">
      <c r="A307" s="45"/>
      <c r="B307" s="45"/>
      <c r="C307" s="45"/>
      <c r="D307" s="45"/>
      <c r="E307" s="45"/>
      <c r="F307" s="45"/>
      <c r="G307" s="45"/>
      <c r="H307" s="45"/>
    </row>
    <row r="308" spans="1:8" x14ac:dyDescent="0.15">
      <c r="A308" s="45"/>
      <c r="B308" s="45"/>
      <c r="C308" s="45"/>
      <c r="D308" s="45"/>
      <c r="E308" s="45"/>
      <c r="F308" s="45"/>
      <c r="G308" s="45"/>
      <c r="H308" s="45"/>
    </row>
    <row r="309" spans="1:8" x14ac:dyDescent="0.15">
      <c r="A309" s="45"/>
      <c r="B309" s="45"/>
      <c r="C309" s="45"/>
      <c r="D309" s="45"/>
      <c r="E309" s="45"/>
      <c r="F309" s="45"/>
      <c r="G309" s="45"/>
      <c r="H309" s="45"/>
    </row>
    <row r="310" spans="1:8" x14ac:dyDescent="0.15">
      <c r="A310" s="45"/>
      <c r="B310" s="45"/>
      <c r="C310" s="45"/>
      <c r="D310" s="45"/>
      <c r="E310" s="45"/>
      <c r="F310" s="45"/>
      <c r="G310" s="45"/>
      <c r="H310" s="45"/>
    </row>
    <row r="311" spans="1:8" x14ac:dyDescent="0.15">
      <c r="A311" s="45"/>
      <c r="B311" s="45"/>
      <c r="C311" s="45"/>
      <c r="D311" s="45"/>
      <c r="E311" s="45"/>
      <c r="F311" s="45"/>
      <c r="G311" s="45"/>
      <c r="H311" s="45"/>
    </row>
    <row r="312" spans="1:8" x14ac:dyDescent="0.15">
      <c r="A312" s="45"/>
      <c r="B312" s="45"/>
      <c r="C312" s="45"/>
      <c r="D312" s="45"/>
      <c r="E312" s="45"/>
      <c r="F312" s="45"/>
      <c r="G312" s="45"/>
      <c r="H312" s="45"/>
    </row>
    <row r="313" spans="1:8" x14ac:dyDescent="0.15">
      <c r="A313" s="45"/>
      <c r="B313" s="45"/>
      <c r="C313" s="45"/>
      <c r="D313" s="45"/>
      <c r="E313" s="45"/>
      <c r="F313" s="45"/>
      <c r="G313" s="45"/>
      <c r="H313" s="45"/>
    </row>
    <row r="314" spans="1:8" x14ac:dyDescent="0.15">
      <c r="A314" s="45"/>
      <c r="B314" s="45"/>
      <c r="C314" s="45"/>
      <c r="D314" s="45"/>
      <c r="E314" s="45"/>
      <c r="F314" s="45"/>
      <c r="G314" s="45"/>
      <c r="H314" s="45"/>
    </row>
    <row r="315" spans="1:8" x14ac:dyDescent="0.15">
      <c r="A315" s="45"/>
      <c r="B315" s="45"/>
      <c r="C315" s="45"/>
      <c r="D315" s="45"/>
      <c r="E315" s="45"/>
      <c r="F315" s="45"/>
      <c r="G315" s="45"/>
      <c r="H315" s="45"/>
    </row>
    <row r="316" spans="1:8" x14ac:dyDescent="0.15">
      <c r="A316" s="45"/>
      <c r="B316" s="45"/>
      <c r="C316" s="45"/>
      <c r="D316" s="45"/>
      <c r="E316" s="45"/>
      <c r="F316" s="45"/>
      <c r="G316" s="45"/>
      <c r="H316" s="45"/>
    </row>
    <row r="317" spans="1:8" x14ac:dyDescent="0.15">
      <c r="A317" s="45"/>
      <c r="B317" s="45"/>
      <c r="C317" s="45"/>
      <c r="D317" s="45"/>
      <c r="E317" s="45"/>
      <c r="F317" s="45"/>
      <c r="G317" s="45"/>
      <c r="H317" s="45"/>
    </row>
    <row r="318" spans="1:8" x14ac:dyDescent="0.15">
      <c r="A318" s="45"/>
      <c r="B318" s="45"/>
      <c r="C318" s="45"/>
      <c r="D318" s="45"/>
      <c r="E318" s="45"/>
      <c r="F318" s="45"/>
      <c r="G318" s="45"/>
      <c r="H318" s="45"/>
    </row>
    <row r="319" spans="1:8" x14ac:dyDescent="0.15">
      <c r="A319" s="45"/>
      <c r="B319" s="45"/>
      <c r="C319" s="45"/>
      <c r="D319" s="45"/>
      <c r="E319" s="45"/>
      <c r="F319" s="45"/>
      <c r="G319" s="45"/>
      <c r="H319" s="45"/>
    </row>
    <row r="320" spans="1:8" x14ac:dyDescent="0.15">
      <c r="A320" s="45"/>
      <c r="B320" s="45"/>
      <c r="C320" s="45"/>
      <c r="D320" s="45"/>
      <c r="E320" s="45"/>
      <c r="F320" s="45"/>
      <c r="G320" s="45"/>
      <c r="H320" s="45"/>
    </row>
    <row r="321" spans="1:8" x14ac:dyDescent="0.15">
      <c r="A321" s="45"/>
      <c r="B321" s="45"/>
      <c r="C321" s="45"/>
      <c r="D321" s="45"/>
      <c r="E321" s="45"/>
      <c r="F321" s="45"/>
      <c r="G321" s="45"/>
      <c r="H321" s="45"/>
    </row>
    <row r="322" spans="1:8" x14ac:dyDescent="0.15">
      <c r="A322" s="45"/>
      <c r="B322" s="45"/>
      <c r="C322" s="45"/>
      <c r="D322" s="45"/>
      <c r="E322" s="45"/>
      <c r="F322" s="45"/>
      <c r="G322" s="45"/>
      <c r="H322" s="45"/>
    </row>
    <row r="323" spans="1:8" x14ac:dyDescent="0.15">
      <c r="A323" s="45"/>
      <c r="B323" s="45"/>
      <c r="C323" s="45"/>
      <c r="D323" s="45"/>
      <c r="E323" s="45"/>
      <c r="F323" s="45"/>
      <c r="G323" s="45"/>
      <c r="H323" s="45"/>
    </row>
    <row r="324" spans="1:8" x14ac:dyDescent="0.15">
      <c r="A324" s="45"/>
      <c r="B324" s="45"/>
      <c r="C324" s="45"/>
      <c r="D324" s="45"/>
      <c r="E324" s="45"/>
      <c r="F324" s="45"/>
      <c r="G324" s="45"/>
      <c r="H324" s="45"/>
    </row>
    <row r="325" spans="1:8" x14ac:dyDescent="0.15">
      <c r="A325" s="45"/>
      <c r="B325" s="45"/>
      <c r="C325" s="45"/>
      <c r="D325" s="45"/>
      <c r="E325" s="45"/>
      <c r="F325" s="45"/>
      <c r="G325" s="45"/>
      <c r="H325" s="45"/>
    </row>
    <row r="326" spans="1:8" x14ac:dyDescent="0.15">
      <c r="A326" s="45"/>
      <c r="B326" s="45"/>
      <c r="C326" s="45"/>
      <c r="D326" s="45"/>
      <c r="E326" s="45"/>
      <c r="F326" s="45"/>
      <c r="G326" s="45"/>
      <c r="H326" s="45"/>
    </row>
    <row r="327" spans="1:8" x14ac:dyDescent="0.15">
      <c r="A327" s="45"/>
      <c r="B327" s="45"/>
      <c r="C327" s="45"/>
      <c r="D327" s="45"/>
      <c r="E327" s="45"/>
      <c r="F327" s="45"/>
      <c r="G327" s="45"/>
      <c r="H327" s="45"/>
    </row>
    <row r="328" spans="1:8" x14ac:dyDescent="0.15">
      <c r="A328" s="45"/>
      <c r="B328" s="45"/>
      <c r="C328" s="45"/>
      <c r="D328" s="45"/>
      <c r="E328" s="45"/>
      <c r="F328" s="45"/>
      <c r="G328" s="45"/>
      <c r="H328" s="45"/>
    </row>
    <row r="329" spans="1:8" x14ac:dyDescent="0.15">
      <c r="A329" s="45"/>
      <c r="B329" s="45"/>
      <c r="C329" s="45"/>
      <c r="D329" s="45"/>
      <c r="E329" s="45"/>
      <c r="F329" s="45"/>
      <c r="G329" s="45"/>
      <c r="H329" s="45"/>
    </row>
    <row r="330" spans="1:8" x14ac:dyDescent="0.15">
      <c r="A330" s="45"/>
      <c r="B330" s="45"/>
      <c r="C330" s="45"/>
      <c r="D330" s="45"/>
      <c r="E330" s="45"/>
      <c r="F330" s="45"/>
      <c r="G330" s="45"/>
      <c r="H330" s="45"/>
    </row>
    <row r="331" spans="1:8" x14ac:dyDescent="0.15">
      <c r="A331" s="45"/>
      <c r="B331" s="45"/>
      <c r="C331" s="45"/>
      <c r="D331" s="45"/>
      <c r="E331" s="45"/>
      <c r="F331" s="45"/>
      <c r="G331" s="45"/>
      <c r="H331" s="45"/>
    </row>
    <row r="332" spans="1:8" x14ac:dyDescent="0.15">
      <c r="A332" s="45"/>
      <c r="B332" s="45"/>
      <c r="C332" s="45"/>
      <c r="D332" s="45"/>
      <c r="E332" s="45"/>
      <c r="F332" s="45"/>
      <c r="G332" s="45"/>
      <c r="H332" s="45"/>
    </row>
    <row r="333" spans="1:8" x14ac:dyDescent="0.15">
      <c r="A333" s="45"/>
      <c r="B333" s="45"/>
      <c r="C333" s="45"/>
      <c r="D333" s="45"/>
      <c r="E333" s="45"/>
      <c r="F333" s="45"/>
      <c r="G333" s="45"/>
      <c r="H333" s="45"/>
    </row>
    <row r="334" spans="1:8" x14ac:dyDescent="0.15">
      <c r="A334" s="45"/>
      <c r="B334" s="45"/>
      <c r="C334" s="45"/>
      <c r="D334" s="45"/>
      <c r="E334" s="45"/>
      <c r="F334" s="45"/>
      <c r="G334" s="45"/>
      <c r="H334" s="45"/>
    </row>
    <row r="335" spans="1:8" x14ac:dyDescent="0.15">
      <c r="A335" s="45"/>
      <c r="B335" s="45"/>
      <c r="C335" s="45"/>
      <c r="D335" s="45"/>
      <c r="E335" s="45"/>
      <c r="F335" s="45"/>
      <c r="G335" s="45"/>
      <c r="H335" s="45"/>
    </row>
    <row r="336" spans="1:8" x14ac:dyDescent="0.15">
      <c r="A336" s="45"/>
      <c r="B336" s="45"/>
      <c r="C336" s="45"/>
      <c r="D336" s="45"/>
      <c r="E336" s="45"/>
      <c r="F336" s="45"/>
      <c r="G336" s="45"/>
      <c r="H336" s="45"/>
    </row>
    <row r="337" spans="1:8" x14ac:dyDescent="0.15">
      <c r="A337" s="45"/>
      <c r="B337" s="45"/>
      <c r="C337" s="45"/>
      <c r="D337" s="45"/>
      <c r="E337" s="45"/>
      <c r="F337" s="45"/>
      <c r="G337" s="45"/>
      <c r="H337" s="45"/>
    </row>
    <row r="338" spans="1:8" x14ac:dyDescent="0.15">
      <c r="A338" s="45"/>
      <c r="B338" s="45"/>
      <c r="C338" s="45"/>
      <c r="D338" s="45"/>
      <c r="E338" s="45"/>
      <c r="F338" s="45"/>
      <c r="G338" s="45"/>
      <c r="H338" s="45"/>
    </row>
  </sheetData>
  <sheetProtection algorithmName="SHA-512" hashValue="VArB+8SxmXOTMaNHPxVJ0feTtcq6m7XyZ10zXUE5cP1j3MLNUaEgDJlILvck1zpVieqot3bG0uhNSUKgB/CQsQ==" saltValue="cpw5zzAmpgRdWGmXVi5gcQ==" spinCount="100000" sheet="1" objects="1" scenarios="1"/>
  <phoneticPr fontId="4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S51"/>
  <sheetViews>
    <sheetView zoomScale="125" workbookViewId="0">
      <selection activeCell="E38" activeCellId="3" sqref="E5 E14:E16 E26:E28 E38:E41"/>
    </sheetView>
  </sheetViews>
  <sheetFormatPr baseColWidth="10" defaultColWidth="10.6640625" defaultRowHeight="13" x14ac:dyDescent="0.15"/>
  <cols>
    <col min="1" max="16384" width="10.6640625" style="19"/>
  </cols>
  <sheetData>
    <row r="1" spans="1:19" x14ac:dyDescent="0.15">
      <c r="A1" s="39" t="s">
        <v>181</v>
      </c>
    </row>
    <row r="2" spans="1:19" x14ac:dyDescent="0.15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</row>
    <row r="3" spans="1:19" x14ac:dyDescent="0.15">
      <c r="A3" s="41" t="s">
        <v>229</v>
      </c>
    </row>
    <row r="5" spans="1:19" x14ac:dyDescent="0.15">
      <c r="A5" s="22"/>
      <c r="B5" s="236" t="s">
        <v>166</v>
      </c>
      <c r="C5" s="236"/>
      <c r="D5" s="236"/>
      <c r="E5" s="23">
        <v>2000</v>
      </c>
    </row>
    <row r="7" spans="1:19" x14ac:dyDescent="0.15">
      <c r="A7" s="29" t="s">
        <v>205</v>
      </c>
      <c r="B7" s="30"/>
      <c r="C7" s="31" t="s">
        <v>80</v>
      </c>
    </row>
    <row r="8" spans="1:19" x14ac:dyDescent="0.15">
      <c r="A8" s="19" t="s">
        <v>235</v>
      </c>
      <c r="C8" s="32">
        <f>E5*'Tariffs Jul''15'!D7/100*1.1</f>
        <v>489.23600000000005</v>
      </c>
    </row>
    <row r="9" spans="1:19" x14ac:dyDescent="0.15">
      <c r="A9" s="19" t="s">
        <v>191</v>
      </c>
      <c r="C9" s="32">
        <f>'Tariffs Jul''15'!D8*91/100*1.1</f>
        <v>116.51439799999999</v>
      </c>
    </row>
    <row r="10" spans="1:19" x14ac:dyDescent="0.15">
      <c r="A10" s="19" t="s">
        <v>78</v>
      </c>
      <c r="C10" s="32">
        <f>SUM(C8:C9)</f>
        <v>605.75039800000002</v>
      </c>
    </row>
    <row r="11" spans="1:19" x14ac:dyDescent="0.15">
      <c r="A11" s="20" t="s">
        <v>79</v>
      </c>
      <c r="B11" s="33"/>
      <c r="C11" s="34">
        <f>C10*4</f>
        <v>2423.0015920000001</v>
      </c>
      <c r="D11" s="33"/>
      <c r="E11" s="34"/>
    </row>
    <row r="14" spans="1:19" x14ac:dyDescent="0.15">
      <c r="A14" s="22"/>
      <c r="B14" s="22" t="s">
        <v>166</v>
      </c>
      <c r="E14" s="23">
        <v>2000</v>
      </c>
    </row>
    <row r="15" spans="1:19" x14ac:dyDescent="0.15">
      <c r="A15" s="22"/>
      <c r="B15" s="22" t="s">
        <v>236</v>
      </c>
      <c r="E15" s="24">
        <v>0.85</v>
      </c>
    </row>
    <row r="16" spans="1:19" x14ac:dyDescent="0.15">
      <c r="B16" s="22" t="s">
        <v>237</v>
      </c>
      <c r="E16" s="24">
        <v>0.15</v>
      </c>
    </row>
    <row r="18" spans="1:5" x14ac:dyDescent="0.15">
      <c r="A18" s="29" t="s">
        <v>219</v>
      </c>
      <c r="B18" s="30"/>
      <c r="C18" s="31" t="s">
        <v>80</v>
      </c>
    </row>
    <row r="19" spans="1:5" x14ac:dyDescent="0.15">
      <c r="A19" s="19" t="s">
        <v>193</v>
      </c>
      <c r="C19" s="32">
        <f>(E14*E15)*'Tariffs Jul''15'!D11/100*1.1</f>
        <v>415.85060000000004</v>
      </c>
    </row>
    <row r="20" spans="1:5" x14ac:dyDescent="0.15">
      <c r="A20" s="19" t="s">
        <v>194</v>
      </c>
      <c r="C20" s="32">
        <f>(E14*E16)*'Tariffs Jul''15'!D12/100*1.1</f>
        <v>41.078400000000002</v>
      </c>
    </row>
    <row r="21" spans="1:5" x14ac:dyDescent="0.15">
      <c r="A21" s="19" t="s">
        <v>191</v>
      </c>
      <c r="C21" s="32">
        <f>'Tariffs Jul''15'!D13*91/100*1.1</f>
        <v>119.41729800000002</v>
      </c>
    </row>
    <row r="22" spans="1:5" x14ac:dyDescent="0.15">
      <c r="A22" s="19" t="s">
        <v>78</v>
      </c>
      <c r="C22" s="32">
        <f>SUM(C19:C21)</f>
        <v>576.34629800000005</v>
      </c>
    </row>
    <row r="23" spans="1:5" x14ac:dyDescent="0.15">
      <c r="A23" s="20" t="s">
        <v>79</v>
      </c>
      <c r="B23" s="33"/>
      <c r="C23" s="34">
        <f>C22*4</f>
        <v>2305.3851920000002</v>
      </c>
      <c r="D23" s="33"/>
      <c r="E23" s="34"/>
    </row>
    <row r="26" spans="1:5" x14ac:dyDescent="0.15">
      <c r="A26" s="22"/>
      <c r="B26" s="22" t="s">
        <v>166</v>
      </c>
      <c r="E26" s="23">
        <v>2000</v>
      </c>
    </row>
    <row r="27" spans="1:5" x14ac:dyDescent="0.15">
      <c r="A27" s="22"/>
      <c r="B27" s="22" t="s">
        <v>236</v>
      </c>
      <c r="E27" s="24">
        <v>0.85</v>
      </c>
    </row>
    <row r="28" spans="1:5" x14ac:dyDescent="0.15">
      <c r="B28" s="22" t="s">
        <v>218</v>
      </c>
      <c r="E28" s="24">
        <v>0.15</v>
      </c>
    </row>
    <row r="30" spans="1:5" x14ac:dyDescent="0.15">
      <c r="A30" s="29" t="s">
        <v>169</v>
      </c>
      <c r="B30" s="30"/>
      <c r="C30" s="31" t="s">
        <v>80</v>
      </c>
    </row>
    <row r="31" spans="1:5" x14ac:dyDescent="0.15">
      <c r="A31" s="19" t="s">
        <v>193</v>
      </c>
      <c r="C31" s="32">
        <f>(E26*E27)*'Tariffs Jul''15'!D16/100*1.1</f>
        <v>415.85060000000004</v>
      </c>
    </row>
    <row r="32" spans="1:5" x14ac:dyDescent="0.15">
      <c r="A32" s="19" t="s">
        <v>222</v>
      </c>
      <c r="C32" s="32">
        <f>(E26*E28)*'Tariffs Jul''15'!D17/100*1.1</f>
        <v>62.284200000000006</v>
      </c>
    </row>
    <row r="33" spans="1:5" x14ac:dyDescent="0.15">
      <c r="A33" s="19" t="s">
        <v>191</v>
      </c>
      <c r="C33" s="32">
        <f>'Tariffs Jul''15'!D18*91/100*1.1</f>
        <v>119.41729800000002</v>
      </c>
    </row>
    <row r="34" spans="1:5" x14ac:dyDescent="0.15">
      <c r="A34" s="19" t="s">
        <v>78</v>
      </c>
      <c r="C34" s="32">
        <f>SUM(C31:C33)</f>
        <v>597.55209800000011</v>
      </c>
    </row>
    <row r="35" spans="1:5" x14ac:dyDescent="0.15">
      <c r="A35" s="20" t="s">
        <v>79</v>
      </c>
      <c r="B35" s="33"/>
      <c r="C35" s="34">
        <f>C34*4</f>
        <v>2390.2083920000005</v>
      </c>
      <c r="D35" s="33"/>
      <c r="E35" s="34"/>
    </row>
    <row r="38" spans="1:5" x14ac:dyDescent="0.15">
      <c r="A38" s="22"/>
      <c r="B38" s="22" t="s">
        <v>166</v>
      </c>
      <c r="C38" s="22"/>
      <c r="E38" s="23">
        <v>2000</v>
      </c>
    </row>
    <row r="39" spans="1:5" x14ac:dyDescent="0.15">
      <c r="B39" s="22" t="s">
        <v>236</v>
      </c>
      <c r="C39" s="22"/>
      <c r="E39" s="24">
        <v>0.2</v>
      </c>
    </row>
    <row r="40" spans="1:5" x14ac:dyDescent="0.15">
      <c r="B40" s="22" t="s">
        <v>173</v>
      </c>
      <c r="C40" s="22"/>
      <c r="E40" s="24">
        <v>0.55000000000000004</v>
      </c>
    </row>
    <row r="41" spans="1:5" x14ac:dyDescent="0.15">
      <c r="B41" s="22" t="s">
        <v>237</v>
      </c>
      <c r="C41" s="22"/>
      <c r="E41" s="24">
        <v>0.25</v>
      </c>
    </row>
    <row r="43" spans="1:5" x14ac:dyDescent="0.15">
      <c r="A43" s="29" t="s">
        <v>174</v>
      </c>
      <c r="B43" s="30"/>
      <c r="C43" s="31" t="s">
        <v>80</v>
      </c>
    </row>
    <row r="44" spans="1:5" x14ac:dyDescent="0.15">
      <c r="A44" s="19" t="s">
        <v>175</v>
      </c>
      <c r="C44" s="32">
        <f>(E38*E39)*'Tariffs Jul''15'!D21/100*1.1</f>
        <v>131.31800000000001</v>
      </c>
    </row>
    <row r="45" spans="1:5" x14ac:dyDescent="0.15">
      <c r="A45" s="19" t="s">
        <v>176</v>
      </c>
      <c r="C45" s="32">
        <f>(E38*E40)*'Tariffs Jul''15'!D22/100*1.1</f>
        <v>255.61250000000001</v>
      </c>
    </row>
    <row r="46" spans="1:5" x14ac:dyDescent="0.15">
      <c r="A46" s="19" t="s">
        <v>177</v>
      </c>
      <c r="C46" s="32">
        <f>(E38*E41)*'Tariffs Jul''15'!D23/100*1.1</f>
        <v>89.441000000000017</v>
      </c>
    </row>
    <row r="47" spans="1:5" x14ac:dyDescent="0.15">
      <c r="A47" s="19" t="s">
        <v>191</v>
      </c>
      <c r="C47" s="32">
        <f>'Tariffs Jul''15'!D24*91/100*1.1</f>
        <v>116.51439799999999</v>
      </c>
    </row>
    <row r="48" spans="1:5" x14ac:dyDescent="0.15">
      <c r="A48" s="19" t="s">
        <v>78</v>
      </c>
      <c r="C48" s="32">
        <f>SUM(C44:C47)</f>
        <v>592.88589800000011</v>
      </c>
    </row>
    <row r="49" spans="1:19" x14ac:dyDescent="0.15">
      <c r="A49" s="20" t="s">
        <v>79</v>
      </c>
      <c r="B49" s="33"/>
      <c r="C49" s="34">
        <f>C48*4</f>
        <v>2371.5435920000004</v>
      </c>
      <c r="D49" s="33"/>
      <c r="E49" s="34"/>
    </row>
    <row r="51" spans="1:19" x14ac:dyDescent="0.15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</row>
  </sheetData>
  <sheetProtection algorithmName="SHA-512" hashValue="UHgE6BpkVTR7+Si+B4ob2mvA5Qd0wRtiXj22ntzwBIyyoHvmZ3Gd4NyE23RP9o1NOIJfRYE117/V4u9xySWlQg==" saltValue="mE6noIsVfs84rfEyF9J1DA==" spinCount="100000" sheet="1" objects="1" scenarios="1"/>
  <mergeCells count="1">
    <mergeCell ref="B5:D5"/>
  </mergeCells>
  <phoneticPr fontId="4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G51"/>
  <sheetViews>
    <sheetView zoomScale="125" workbookViewId="0">
      <selection activeCell="E6" sqref="E6"/>
    </sheetView>
  </sheetViews>
  <sheetFormatPr baseColWidth="10" defaultColWidth="10.6640625" defaultRowHeight="13" x14ac:dyDescent="0.15"/>
  <cols>
    <col min="1" max="16384" width="10.6640625" style="19"/>
  </cols>
  <sheetData>
    <row r="1" spans="1:7" x14ac:dyDescent="0.15">
      <c r="A1" s="39" t="s">
        <v>181</v>
      </c>
    </row>
    <row r="2" spans="1:7" x14ac:dyDescent="0.15">
      <c r="A2" s="55"/>
      <c r="B2" s="55"/>
      <c r="C2" s="55"/>
      <c r="D2" s="55"/>
      <c r="E2" s="55"/>
      <c r="F2" s="55"/>
      <c r="G2" s="55"/>
    </row>
    <row r="3" spans="1:7" x14ac:dyDescent="0.15">
      <c r="A3" s="41" t="s">
        <v>221</v>
      </c>
    </row>
    <row r="5" spans="1:7" x14ac:dyDescent="0.15">
      <c r="A5" s="22"/>
      <c r="B5" s="236" t="s">
        <v>166</v>
      </c>
      <c r="C5" s="236"/>
      <c r="D5" s="236"/>
      <c r="E5" s="23">
        <v>2000</v>
      </c>
    </row>
    <row r="7" spans="1:7" x14ac:dyDescent="0.15">
      <c r="A7" s="29" t="s">
        <v>205</v>
      </c>
      <c r="B7" s="30"/>
      <c r="C7" s="31" t="s">
        <v>80</v>
      </c>
    </row>
    <row r="8" spans="1:7" x14ac:dyDescent="0.15">
      <c r="A8" s="19" t="s">
        <v>235</v>
      </c>
      <c r="C8" s="32">
        <f>E5*'Tariffs Jul''14'!D7/100</f>
        <v>616.33000000000004</v>
      </c>
    </row>
    <row r="9" spans="1:7" x14ac:dyDescent="0.15">
      <c r="A9" s="19" t="s">
        <v>191</v>
      </c>
      <c r="C9" s="32">
        <f>'Tariffs Jul''14'!D8*91/100</f>
        <v>83.497414000000006</v>
      </c>
    </row>
    <row r="10" spans="1:7" x14ac:dyDescent="0.15">
      <c r="A10" s="19" t="s">
        <v>78</v>
      </c>
      <c r="C10" s="32">
        <f>SUM(C8:C9)</f>
        <v>699.82741400000009</v>
      </c>
    </row>
    <row r="11" spans="1:7" x14ac:dyDescent="0.15">
      <c r="A11" s="20" t="s">
        <v>79</v>
      </c>
      <c r="B11" s="33"/>
      <c r="C11" s="34">
        <f>C10*4</f>
        <v>2799.3096560000004</v>
      </c>
      <c r="D11" s="33"/>
      <c r="E11" s="34"/>
    </row>
    <row r="14" spans="1:7" x14ac:dyDescent="0.15">
      <c r="A14" s="22"/>
      <c r="B14" s="22" t="s">
        <v>166</v>
      </c>
      <c r="E14" s="23">
        <v>2000</v>
      </c>
    </row>
    <row r="15" spans="1:7" x14ac:dyDescent="0.15">
      <c r="A15" s="22"/>
      <c r="B15" s="22" t="s">
        <v>236</v>
      </c>
      <c r="E15" s="24">
        <v>0.85</v>
      </c>
    </row>
    <row r="16" spans="1:7" x14ac:dyDescent="0.15">
      <c r="B16" s="22" t="s">
        <v>237</v>
      </c>
      <c r="E16" s="24">
        <v>0.15</v>
      </c>
    </row>
    <row r="18" spans="1:5" x14ac:dyDescent="0.15">
      <c r="A18" s="29" t="s">
        <v>219</v>
      </c>
      <c r="B18" s="30"/>
      <c r="C18" s="31" t="s">
        <v>80</v>
      </c>
    </row>
    <row r="19" spans="1:5" x14ac:dyDescent="0.15">
      <c r="A19" s="19" t="s">
        <v>193</v>
      </c>
      <c r="C19" s="32">
        <f>(E14*E15)*'Tariffs Jul''14'!D11/100</f>
        <v>523.88049999999998</v>
      </c>
    </row>
    <row r="20" spans="1:5" x14ac:dyDescent="0.15">
      <c r="A20" s="19" t="s">
        <v>194</v>
      </c>
      <c r="C20" s="32">
        <f>(E14*E16)*'Tariffs Jul''14'!D12/100</f>
        <v>47.4375</v>
      </c>
    </row>
    <row r="21" spans="1:5" x14ac:dyDescent="0.15">
      <c r="A21" s="19" t="s">
        <v>191</v>
      </c>
      <c r="C21" s="32">
        <f>'Tariffs Jul''14'!D13*91/100</f>
        <v>83.497414000000006</v>
      </c>
    </row>
    <row r="22" spans="1:5" x14ac:dyDescent="0.15">
      <c r="A22" s="19" t="s">
        <v>78</v>
      </c>
      <c r="C22" s="32">
        <f>SUM(C19:C21)</f>
        <v>654.81541400000003</v>
      </c>
    </row>
    <row r="23" spans="1:5" x14ac:dyDescent="0.15">
      <c r="A23" s="20" t="s">
        <v>79</v>
      </c>
      <c r="B23" s="33"/>
      <c r="C23" s="34">
        <f>C22*4</f>
        <v>2619.2616560000001</v>
      </c>
      <c r="D23" s="33"/>
      <c r="E23" s="34"/>
    </row>
    <row r="26" spans="1:5" x14ac:dyDescent="0.15">
      <c r="A26" s="22"/>
      <c r="B26" s="22" t="s">
        <v>166</v>
      </c>
      <c r="E26" s="23">
        <v>2000</v>
      </c>
    </row>
    <row r="27" spans="1:5" x14ac:dyDescent="0.15">
      <c r="A27" s="22"/>
      <c r="B27" s="22" t="s">
        <v>236</v>
      </c>
      <c r="E27" s="24">
        <v>0.85</v>
      </c>
    </row>
    <row r="28" spans="1:5" x14ac:dyDescent="0.15">
      <c r="B28" s="22" t="s">
        <v>218</v>
      </c>
      <c r="E28" s="24">
        <v>0.15</v>
      </c>
    </row>
    <row r="30" spans="1:5" x14ac:dyDescent="0.15">
      <c r="A30" s="29" t="s">
        <v>169</v>
      </c>
      <c r="B30" s="30"/>
      <c r="C30" s="31" t="s">
        <v>80</v>
      </c>
    </row>
    <row r="31" spans="1:5" x14ac:dyDescent="0.15">
      <c r="A31" s="19" t="s">
        <v>193</v>
      </c>
      <c r="C31" s="32">
        <f>(E26*E27)*'Tariffs Jul''14'!D16/100</f>
        <v>523.88049999999998</v>
      </c>
    </row>
    <row r="32" spans="1:5" x14ac:dyDescent="0.15">
      <c r="A32" s="19" t="s">
        <v>222</v>
      </c>
      <c r="C32" s="32">
        <f>(E26*E28)*'Tariffs Jul''14'!D17/100</f>
        <v>69.290099999999995</v>
      </c>
    </row>
    <row r="33" spans="1:5" x14ac:dyDescent="0.15">
      <c r="A33" s="19" t="s">
        <v>191</v>
      </c>
      <c r="C33" s="32">
        <f>'Tariffs Jul''14'!D18*91/100</f>
        <v>83.497414000000006</v>
      </c>
    </row>
    <row r="34" spans="1:5" x14ac:dyDescent="0.15">
      <c r="A34" s="19" t="s">
        <v>78</v>
      </c>
      <c r="C34" s="32">
        <f>SUM(C31:C33)</f>
        <v>676.66801399999997</v>
      </c>
    </row>
    <row r="35" spans="1:5" x14ac:dyDescent="0.15">
      <c r="A35" s="20" t="s">
        <v>79</v>
      </c>
      <c r="B35" s="33"/>
      <c r="C35" s="34">
        <f>C34*4</f>
        <v>2706.6720559999999</v>
      </c>
      <c r="D35" s="33"/>
      <c r="E35" s="34"/>
    </row>
    <row r="38" spans="1:5" x14ac:dyDescent="0.15">
      <c r="A38" s="22"/>
      <c r="B38" s="22" t="s">
        <v>166</v>
      </c>
      <c r="C38" s="22"/>
      <c r="E38" s="23">
        <v>2000</v>
      </c>
    </row>
    <row r="39" spans="1:5" x14ac:dyDescent="0.15">
      <c r="B39" s="22" t="s">
        <v>236</v>
      </c>
      <c r="C39" s="22"/>
      <c r="E39" s="24">
        <v>0.2</v>
      </c>
    </row>
    <row r="40" spans="1:5" x14ac:dyDescent="0.15">
      <c r="B40" s="22" t="s">
        <v>173</v>
      </c>
      <c r="C40" s="22"/>
      <c r="E40" s="24">
        <v>0.55000000000000004</v>
      </c>
    </row>
    <row r="41" spans="1:5" x14ac:dyDescent="0.15">
      <c r="B41" s="22" t="s">
        <v>237</v>
      </c>
      <c r="C41" s="22"/>
      <c r="E41" s="24">
        <v>0.25</v>
      </c>
    </row>
    <row r="43" spans="1:5" x14ac:dyDescent="0.15">
      <c r="A43" s="29" t="s">
        <v>174</v>
      </c>
      <c r="B43" s="30"/>
      <c r="C43" s="31" t="s">
        <v>80</v>
      </c>
    </row>
    <row r="44" spans="1:5" x14ac:dyDescent="0.15">
      <c r="A44" s="19" t="s">
        <v>175</v>
      </c>
      <c r="C44" s="32">
        <f>(E38*E39)*'Tariffs Jul''14'!D21/100</f>
        <v>147.76519999999999</v>
      </c>
    </row>
    <row r="45" spans="1:5" x14ac:dyDescent="0.15">
      <c r="A45" s="19" t="s">
        <v>176</v>
      </c>
      <c r="C45" s="32">
        <f>(E38*E40)*'Tariffs Jul''14'!D22/100</f>
        <v>285.43899999999996</v>
      </c>
    </row>
    <row r="46" spans="1:5" x14ac:dyDescent="0.15">
      <c r="A46" s="19" t="s">
        <v>177</v>
      </c>
      <c r="C46" s="32">
        <f>(E38*E41)*'Tariffs Jul''14'!D23/100</f>
        <v>110.51700000000001</v>
      </c>
    </row>
    <row r="47" spans="1:5" x14ac:dyDescent="0.15">
      <c r="A47" s="19" t="s">
        <v>191</v>
      </c>
      <c r="C47" s="32">
        <f>'Tariffs Jul''14'!D24*91/100</f>
        <v>116.72560900000001</v>
      </c>
    </row>
    <row r="48" spans="1:5" x14ac:dyDescent="0.15">
      <c r="A48" s="19" t="s">
        <v>78</v>
      </c>
      <c r="C48" s="32">
        <f>SUM(C44:C47)</f>
        <v>660.44680899999992</v>
      </c>
    </row>
    <row r="49" spans="1:7" x14ac:dyDescent="0.15">
      <c r="A49" s="20" t="s">
        <v>79</v>
      </c>
      <c r="B49" s="33"/>
      <c r="C49" s="34">
        <f>C48*4</f>
        <v>2641.7872359999997</v>
      </c>
      <c r="D49" s="33"/>
      <c r="E49" s="34"/>
    </row>
    <row r="51" spans="1:7" x14ac:dyDescent="0.15">
      <c r="A51" s="55"/>
      <c r="B51" s="55"/>
      <c r="C51" s="55"/>
      <c r="D51" s="55"/>
      <c r="E51" s="55"/>
      <c r="F51" s="55"/>
      <c r="G51" s="55"/>
    </row>
  </sheetData>
  <sheetProtection algorithmName="SHA-512" hashValue="kY2pEJ32ilDpnwwcsiI+crq/SNU4S230lX+5ouYpyBx/EW2NV6IzfpPO8qG7YiRvFhTYdsTKu0wzChk4bw8Cgg==" saltValue="/RTyokUpLXAJP8PyayGcNw==" spinCount="100000" sheet="1" objects="1" scenarios="1"/>
  <mergeCells count="1">
    <mergeCell ref="B5:D5"/>
  </mergeCells>
  <phoneticPr fontId="4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G51"/>
  <sheetViews>
    <sheetView zoomScale="125" workbookViewId="0">
      <selection activeCell="E6" sqref="E6"/>
    </sheetView>
  </sheetViews>
  <sheetFormatPr baseColWidth="10" defaultColWidth="10.6640625" defaultRowHeight="13" x14ac:dyDescent="0.15"/>
  <cols>
    <col min="1" max="16384" width="10.6640625" style="19"/>
  </cols>
  <sheetData>
    <row r="1" spans="1:7" x14ac:dyDescent="0.15">
      <c r="A1" s="39" t="s">
        <v>181</v>
      </c>
    </row>
    <row r="2" spans="1:7" x14ac:dyDescent="0.15">
      <c r="A2" s="44"/>
      <c r="B2" s="44"/>
      <c r="C2" s="44"/>
      <c r="D2" s="44"/>
      <c r="E2" s="44"/>
      <c r="F2" s="44"/>
      <c r="G2" s="44"/>
    </row>
    <row r="3" spans="1:7" x14ac:dyDescent="0.15">
      <c r="A3" s="41" t="s">
        <v>197</v>
      </c>
    </row>
    <row r="5" spans="1:7" x14ac:dyDescent="0.15">
      <c r="A5" s="22"/>
      <c r="B5" s="236" t="s">
        <v>166</v>
      </c>
      <c r="C5" s="236"/>
      <c r="D5" s="236"/>
      <c r="E5" s="23">
        <v>2000</v>
      </c>
    </row>
    <row r="7" spans="1:7" x14ac:dyDescent="0.15">
      <c r="A7" s="29" t="s">
        <v>206</v>
      </c>
      <c r="B7" s="30"/>
      <c r="C7" s="31" t="s">
        <v>80</v>
      </c>
    </row>
    <row r="8" spans="1:7" x14ac:dyDescent="0.15">
      <c r="A8" s="19" t="s">
        <v>235</v>
      </c>
      <c r="C8" s="32">
        <f>E5*'Tariffs Jul''13'!D7/100</f>
        <v>588.05999999999995</v>
      </c>
    </row>
    <row r="9" spans="1:7" x14ac:dyDescent="0.15">
      <c r="A9" s="19" t="s">
        <v>191</v>
      </c>
      <c r="C9" s="32">
        <f>'Tariffs Jul''13'!D8*91/100</f>
        <v>50.269219</v>
      </c>
    </row>
    <row r="10" spans="1:7" x14ac:dyDescent="0.15">
      <c r="A10" s="19" t="s">
        <v>78</v>
      </c>
      <c r="C10" s="32">
        <f>SUM(C8:C9)</f>
        <v>638.32921899999997</v>
      </c>
    </row>
    <row r="11" spans="1:7" x14ac:dyDescent="0.15">
      <c r="A11" s="20" t="s">
        <v>79</v>
      </c>
      <c r="B11" s="33"/>
      <c r="C11" s="34">
        <f>C10*4</f>
        <v>2553.3168759999999</v>
      </c>
      <c r="D11" s="33"/>
      <c r="E11" s="34"/>
    </row>
    <row r="14" spans="1:7" x14ac:dyDescent="0.15">
      <c r="A14" s="22"/>
      <c r="B14" s="22" t="s">
        <v>166</v>
      </c>
      <c r="E14" s="23">
        <v>2000</v>
      </c>
    </row>
    <row r="15" spans="1:7" x14ac:dyDescent="0.15">
      <c r="A15" s="22"/>
      <c r="B15" s="22" t="s">
        <v>236</v>
      </c>
      <c r="E15" s="24">
        <v>0.85</v>
      </c>
    </row>
    <row r="16" spans="1:7" x14ac:dyDescent="0.15">
      <c r="B16" s="22" t="s">
        <v>237</v>
      </c>
      <c r="E16" s="24">
        <v>0.15</v>
      </c>
    </row>
    <row r="18" spans="1:5" x14ac:dyDescent="0.15">
      <c r="A18" s="29" t="s">
        <v>219</v>
      </c>
      <c r="B18" s="30"/>
      <c r="C18" s="31" t="s">
        <v>80</v>
      </c>
    </row>
    <row r="19" spans="1:5" x14ac:dyDescent="0.15">
      <c r="A19" s="19" t="s">
        <v>193</v>
      </c>
      <c r="C19" s="32">
        <f>(E14*E15)*'Tariffs Jul''13'!D11/100</f>
        <v>499.851</v>
      </c>
    </row>
    <row r="20" spans="1:5" x14ac:dyDescent="0.15">
      <c r="A20" s="19" t="s">
        <v>194</v>
      </c>
      <c r="C20" s="32">
        <f>(E14*E16)*'Tariffs Jul''13'!D12/100</f>
        <v>40.820999999999998</v>
      </c>
    </row>
    <row r="21" spans="1:5" x14ac:dyDescent="0.15">
      <c r="A21" s="19" t="s">
        <v>191</v>
      </c>
      <c r="C21" s="32">
        <f>'Tariffs Jul''13'!D13*91/100</f>
        <v>50.269219</v>
      </c>
    </row>
    <row r="22" spans="1:5" x14ac:dyDescent="0.15">
      <c r="A22" s="19" t="s">
        <v>78</v>
      </c>
      <c r="C22" s="32">
        <f>SUM(C19:C21)</f>
        <v>590.94121900000005</v>
      </c>
    </row>
    <row r="23" spans="1:5" x14ac:dyDescent="0.15">
      <c r="A23" s="20" t="s">
        <v>79</v>
      </c>
      <c r="B23" s="33"/>
      <c r="C23" s="34">
        <f>C22*4</f>
        <v>2363.7648760000002</v>
      </c>
      <c r="D23" s="33"/>
      <c r="E23" s="34"/>
    </row>
    <row r="26" spans="1:5" x14ac:dyDescent="0.15">
      <c r="A26" s="22"/>
      <c r="B26" s="22" t="s">
        <v>166</v>
      </c>
      <c r="E26" s="23">
        <v>2000</v>
      </c>
    </row>
    <row r="27" spans="1:5" x14ac:dyDescent="0.15">
      <c r="A27" s="22"/>
      <c r="B27" s="22" t="s">
        <v>236</v>
      </c>
      <c r="E27" s="24">
        <v>0.85</v>
      </c>
    </row>
    <row r="28" spans="1:5" x14ac:dyDescent="0.15">
      <c r="B28" s="22" t="s">
        <v>218</v>
      </c>
      <c r="E28" s="24">
        <v>0.15</v>
      </c>
    </row>
    <row r="30" spans="1:5" x14ac:dyDescent="0.15">
      <c r="A30" s="29" t="s">
        <v>169</v>
      </c>
      <c r="B30" s="30"/>
      <c r="C30" s="31" t="s">
        <v>80</v>
      </c>
    </row>
    <row r="31" spans="1:5" x14ac:dyDescent="0.15">
      <c r="A31" s="19" t="s">
        <v>193</v>
      </c>
      <c r="C31" s="32">
        <f>(E26*E27)*'Tariffs Jul''13'!D16/100</f>
        <v>499.851</v>
      </c>
    </row>
    <row r="32" spans="1:5" x14ac:dyDescent="0.15">
      <c r="A32" s="19" t="s">
        <v>222</v>
      </c>
      <c r="C32" s="32">
        <f>(E26*E28)*'Tariffs Jul''13'!D17/100</f>
        <v>59.571599999999997</v>
      </c>
    </row>
    <row r="33" spans="1:5" x14ac:dyDescent="0.15">
      <c r="A33" s="19" t="s">
        <v>191</v>
      </c>
      <c r="C33" s="32">
        <f>'Tariffs Jul''13'!D18*91/100</f>
        <v>50.269219</v>
      </c>
    </row>
    <row r="34" spans="1:5" x14ac:dyDescent="0.15">
      <c r="A34" s="19" t="s">
        <v>78</v>
      </c>
      <c r="C34" s="32">
        <f>SUM(C31:C33)</f>
        <v>609.69181900000001</v>
      </c>
    </row>
    <row r="35" spans="1:5" x14ac:dyDescent="0.15">
      <c r="A35" s="20" t="s">
        <v>79</v>
      </c>
      <c r="B35" s="33"/>
      <c r="C35" s="34">
        <f>C34*4</f>
        <v>2438.767276</v>
      </c>
      <c r="D35" s="33"/>
      <c r="E35" s="34"/>
    </row>
    <row r="38" spans="1:5" x14ac:dyDescent="0.15">
      <c r="A38" s="22"/>
      <c r="B38" s="22" t="s">
        <v>166</v>
      </c>
      <c r="C38" s="22"/>
      <c r="E38" s="23">
        <v>2000</v>
      </c>
    </row>
    <row r="39" spans="1:5" x14ac:dyDescent="0.15">
      <c r="B39" s="22" t="s">
        <v>236</v>
      </c>
      <c r="C39" s="22"/>
      <c r="E39" s="24">
        <v>0.2</v>
      </c>
    </row>
    <row r="40" spans="1:5" x14ac:dyDescent="0.15">
      <c r="B40" s="22" t="s">
        <v>173</v>
      </c>
      <c r="C40" s="22"/>
      <c r="E40" s="24">
        <v>0.55000000000000004</v>
      </c>
    </row>
    <row r="41" spans="1:5" x14ac:dyDescent="0.15">
      <c r="B41" s="22" t="s">
        <v>237</v>
      </c>
      <c r="C41" s="22"/>
      <c r="E41" s="24">
        <v>0.25</v>
      </c>
    </row>
    <row r="43" spans="1:5" x14ac:dyDescent="0.15">
      <c r="A43" s="29" t="s">
        <v>174</v>
      </c>
      <c r="B43" s="30"/>
      <c r="C43" s="31" t="s">
        <v>80</v>
      </c>
    </row>
    <row r="44" spans="1:5" x14ac:dyDescent="0.15">
      <c r="A44" s="19" t="s">
        <v>175</v>
      </c>
      <c r="C44" s="32">
        <f>(E38*E39)*'Tariffs Jul''13'!D21/100</f>
        <v>136.25919999999999</v>
      </c>
    </row>
    <row r="45" spans="1:5" x14ac:dyDescent="0.15">
      <c r="A45" s="19" t="s">
        <v>176</v>
      </c>
      <c r="C45" s="32">
        <f>(E38*E40)*'Tariffs Jul''13'!D22/100</f>
        <v>271.18519999999995</v>
      </c>
    </row>
    <row r="46" spans="1:5" x14ac:dyDescent="0.15">
      <c r="A46" s="19" t="s">
        <v>177</v>
      </c>
      <c r="C46" s="32">
        <f>(E38*E41)*'Tariffs Jul''13'!D23/100</f>
        <v>106.86499999999999</v>
      </c>
    </row>
    <row r="47" spans="1:5" x14ac:dyDescent="0.15">
      <c r="A47" s="19" t="s">
        <v>191</v>
      </c>
      <c r="C47" s="32">
        <f>'Tariffs Jul''13'!D24*91/100</f>
        <v>114.017904</v>
      </c>
    </row>
    <row r="48" spans="1:5" x14ac:dyDescent="0.15">
      <c r="A48" s="19" t="s">
        <v>78</v>
      </c>
      <c r="C48" s="32">
        <f>SUM(C44:C47)</f>
        <v>628.32730400000003</v>
      </c>
    </row>
    <row r="49" spans="1:7" x14ac:dyDescent="0.15">
      <c r="A49" s="20" t="s">
        <v>79</v>
      </c>
      <c r="B49" s="33"/>
      <c r="C49" s="34">
        <f>C48*4</f>
        <v>2513.3092160000001</v>
      </c>
      <c r="D49" s="33"/>
      <c r="E49" s="34"/>
    </row>
    <row r="51" spans="1:7" x14ac:dyDescent="0.15">
      <c r="A51" s="44"/>
      <c r="B51" s="44"/>
      <c r="C51" s="44"/>
      <c r="D51" s="44"/>
      <c r="E51" s="44"/>
      <c r="F51" s="44"/>
      <c r="G51" s="44"/>
    </row>
  </sheetData>
  <sheetProtection algorithmName="SHA-512" hashValue="dH+DVCfky3yetSEYwPTVY1Sz7t3g/I73SblSFfoJQMXPFYv4LX1PL07+zAmuovrTLS0kCGEg9ktYd/y7IjmWpw==" saltValue="KbPfv933ZB/4EJnrY6VF1w==" spinCount="100000" sheet="1" objects="1" scenarios="1"/>
  <mergeCells count="1">
    <mergeCell ref="B5:D5"/>
  </mergeCells>
  <phoneticPr fontId="4" type="noConversion"/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G51"/>
  <sheetViews>
    <sheetView topLeftCell="A4" zoomScale="125" workbookViewId="0">
      <selection activeCell="C44" sqref="C44"/>
    </sheetView>
  </sheetViews>
  <sheetFormatPr baseColWidth="10" defaultColWidth="10.6640625" defaultRowHeight="13" x14ac:dyDescent="0.15"/>
  <cols>
    <col min="1" max="16384" width="10.6640625" style="19"/>
  </cols>
  <sheetData>
    <row r="1" spans="1:7" x14ac:dyDescent="0.15">
      <c r="A1" s="39" t="s">
        <v>181</v>
      </c>
    </row>
    <row r="2" spans="1:7" x14ac:dyDescent="0.15">
      <c r="A2" s="43"/>
      <c r="B2" s="43"/>
      <c r="C2" s="43"/>
      <c r="D2" s="43"/>
      <c r="E2" s="43"/>
      <c r="F2" s="43"/>
      <c r="G2" s="43"/>
    </row>
    <row r="3" spans="1:7" x14ac:dyDescent="0.15">
      <c r="A3" s="41" t="s">
        <v>152</v>
      </c>
    </row>
    <row r="5" spans="1:7" x14ac:dyDescent="0.15">
      <c r="A5" s="22"/>
      <c r="B5" s="236" t="s">
        <v>166</v>
      </c>
      <c r="C5" s="236"/>
      <c r="D5" s="236"/>
      <c r="E5" s="23">
        <v>2000</v>
      </c>
    </row>
    <row r="7" spans="1:7" x14ac:dyDescent="0.15">
      <c r="A7" s="29" t="s">
        <v>206</v>
      </c>
      <c r="B7" s="30"/>
      <c r="C7" s="31" t="s">
        <v>80</v>
      </c>
    </row>
    <row r="8" spans="1:7" x14ac:dyDescent="0.15">
      <c r="A8" s="19" t="s">
        <v>235</v>
      </c>
      <c r="C8" s="32">
        <f>E5*'Tariffs Jul''12'!D7/100</f>
        <v>507.56</v>
      </c>
    </row>
    <row r="9" spans="1:7" x14ac:dyDescent="0.15">
      <c r="A9" s="19" t="s">
        <v>191</v>
      </c>
      <c r="C9" s="32">
        <f>'Tariffs Jul''12'!D8*91/100</f>
        <v>26.196169999999999</v>
      </c>
    </row>
    <row r="10" spans="1:7" x14ac:dyDescent="0.15">
      <c r="A10" s="19" t="s">
        <v>78</v>
      </c>
      <c r="C10" s="32">
        <f>SUM(C8:C9)</f>
        <v>533.75617</v>
      </c>
    </row>
    <row r="11" spans="1:7" x14ac:dyDescent="0.15">
      <c r="A11" s="20" t="s">
        <v>79</v>
      </c>
      <c r="B11" s="33"/>
      <c r="C11" s="34">
        <f>C10*4</f>
        <v>2135.02468</v>
      </c>
      <c r="D11" s="33"/>
      <c r="E11" s="34"/>
    </row>
    <row r="14" spans="1:7" x14ac:dyDescent="0.15">
      <c r="A14" s="22"/>
      <c r="B14" s="22" t="s">
        <v>166</v>
      </c>
      <c r="E14" s="23">
        <v>2000</v>
      </c>
    </row>
    <row r="15" spans="1:7" x14ac:dyDescent="0.15">
      <c r="A15" s="22"/>
      <c r="B15" s="22" t="s">
        <v>236</v>
      </c>
      <c r="E15" s="24">
        <v>0.85</v>
      </c>
    </row>
    <row r="16" spans="1:7" x14ac:dyDescent="0.15">
      <c r="B16" s="22" t="s">
        <v>237</v>
      </c>
      <c r="E16" s="24">
        <v>0.15</v>
      </c>
    </row>
    <row r="18" spans="1:5" x14ac:dyDescent="0.15">
      <c r="A18" s="29" t="s">
        <v>219</v>
      </c>
      <c r="B18" s="30"/>
      <c r="C18" s="31" t="s">
        <v>80</v>
      </c>
    </row>
    <row r="19" spans="1:5" x14ac:dyDescent="0.15">
      <c r="A19" s="19" t="s">
        <v>193</v>
      </c>
      <c r="C19" s="32">
        <f>(E14*E15)*'Tariffs Jul''12'!D11/100</f>
        <v>431.42599999999999</v>
      </c>
    </row>
    <row r="20" spans="1:5" x14ac:dyDescent="0.15">
      <c r="A20" s="19" t="s">
        <v>194</v>
      </c>
      <c r="C20" s="32">
        <f>(E14*E16)*'Tariffs Jul''12'!D12/100</f>
        <v>36.303000000000004</v>
      </c>
    </row>
    <row r="21" spans="1:5" x14ac:dyDescent="0.15">
      <c r="A21" s="19" t="s">
        <v>191</v>
      </c>
      <c r="C21" s="32">
        <f>'Tariffs Jul''12'!D13*91/100</f>
        <v>26.196169999999999</v>
      </c>
    </row>
    <row r="22" spans="1:5" x14ac:dyDescent="0.15">
      <c r="A22" s="19" t="s">
        <v>78</v>
      </c>
      <c r="C22" s="32">
        <f>SUM(C19:C21)</f>
        <v>493.92516999999998</v>
      </c>
    </row>
    <row r="23" spans="1:5" x14ac:dyDescent="0.15">
      <c r="A23" s="20" t="s">
        <v>79</v>
      </c>
      <c r="B23" s="33"/>
      <c r="C23" s="34">
        <f>C22*4</f>
        <v>1975.7006799999999</v>
      </c>
      <c r="D23" s="33"/>
      <c r="E23" s="34"/>
    </row>
    <row r="26" spans="1:5" x14ac:dyDescent="0.15">
      <c r="A26" s="22"/>
      <c r="B26" s="22" t="s">
        <v>166</v>
      </c>
      <c r="E26" s="23">
        <v>2000</v>
      </c>
    </row>
    <row r="27" spans="1:5" x14ac:dyDescent="0.15">
      <c r="A27" s="22"/>
      <c r="B27" s="22" t="s">
        <v>236</v>
      </c>
      <c r="E27" s="24">
        <v>0.85</v>
      </c>
    </row>
    <row r="28" spans="1:5" x14ac:dyDescent="0.15">
      <c r="B28" s="22" t="s">
        <v>218</v>
      </c>
      <c r="E28" s="24">
        <v>0.15</v>
      </c>
    </row>
    <row r="30" spans="1:5" x14ac:dyDescent="0.15">
      <c r="A30" s="29" t="s">
        <v>169</v>
      </c>
      <c r="B30" s="30"/>
      <c r="C30" s="31" t="s">
        <v>80</v>
      </c>
    </row>
    <row r="31" spans="1:5" x14ac:dyDescent="0.15">
      <c r="A31" s="19" t="s">
        <v>193</v>
      </c>
      <c r="C31" s="32">
        <f>(E26*E27)*'Tariffs Jul''12'!D16/100</f>
        <v>431.42599999999999</v>
      </c>
    </row>
    <row r="32" spans="1:5" x14ac:dyDescent="0.15">
      <c r="A32" s="19" t="s">
        <v>222</v>
      </c>
      <c r="C32" s="32">
        <f>(E26*E28)*'Tariffs Jul''12'!D17/100</f>
        <v>51.463499999999996</v>
      </c>
    </row>
    <row r="33" spans="1:5" x14ac:dyDescent="0.15">
      <c r="A33" s="19" t="s">
        <v>191</v>
      </c>
      <c r="C33" s="32">
        <f>'Tariffs Jul''12'!D18*91/100</f>
        <v>26.196169999999999</v>
      </c>
    </row>
    <row r="34" spans="1:5" x14ac:dyDescent="0.15">
      <c r="A34" s="19" t="s">
        <v>78</v>
      </c>
      <c r="C34" s="32">
        <f>SUM(C31:C33)</f>
        <v>509.08566999999999</v>
      </c>
    </row>
    <row r="35" spans="1:5" x14ac:dyDescent="0.15">
      <c r="A35" s="20" t="s">
        <v>79</v>
      </c>
      <c r="B35" s="33"/>
      <c r="C35" s="34">
        <f>C34*4</f>
        <v>2036.34268</v>
      </c>
      <c r="D35" s="33"/>
      <c r="E35" s="34"/>
    </row>
    <row r="38" spans="1:5" x14ac:dyDescent="0.15">
      <c r="A38" s="22"/>
      <c r="B38" s="22" t="s">
        <v>166</v>
      </c>
      <c r="C38" s="22"/>
      <c r="E38" s="23">
        <v>2000</v>
      </c>
    </row>
    <row r="39" spans="1:5" x14ac:dyDescent="0.15">
      <c r="B39" s="22" t="s">
        <v>236</v>
      </c>
      <c r="C39" s="22"/>
      <c r="E39" s="24">
        <v>0.2</v>
      </c>
    </row>
    <row r="40" spans="1:5" x14ac:dyDescent="0.15">
      <c r="B40" s="22" t="s">
        <v>173</v>
      </c>
      <c r="C40" s="22"/>
      <c r="E40" s="24">
        <v>0.55000000000000004</v>
      </c>
    </row>
    <row r="41" spans="1:5" x14ac:dyDescent="0.15">
      <c r="B41" s="22" t="s">
        <v>237</v>
      </c>
      <c r="C41" s="22"/>
      <c r="E41" s="24">
        <v>0.25</v>
      </c>
    </row>
    <row r="43" spans="1:5" x14ac:dyDescent="0.15">
      <c r="A43" s="29" t="s">
        <v>174</v>
      </c>
      <c r="B43" s="30"/>
      <c r="C43" s="31" t="s">
        <v>80</v>
      </c>
    </row>
    <row r="44" spans="1:5" x14ac:dyDescent="0.15">
      <c r="A44" s="19" t="s">
        <v>175</v>
      </c>
      <c r="C44" s="32">
        <f>(E38*E39)*'Tariffs Jul''12'!D21/100</f>
        <v>153.66120000000001</v>
      </c>
    </row>
    <row r="45" spans="1:5" x14ac:dyDescent="0.15">
      <c r="A45" s="19" t="s">
        <v>176</v>
      </c>
      <c r="C45" s="32">
        <f>(E38*E40)*'Tariffs Jul''12'!D22/100</f>
        <v>259.32719999999995</v>
      </c>
    </row>
    <row r="46" spans="1:5" x14ac:dyDescent="0.15">
      <c r="A46" s="19" t="s">
        <v>177</v>
      </c>
      <c r="C46" s="32">
        <f>(E38*E41)*'Tariffs Jul''12'!D23/100</f>
        <v>94.231499999999997</v>
      </c>
    </row>
    <row r="47" spans="1:5" x14ac:dyDescent="0.15">
      <c r="A47" s="19" t="s">
        <v>191</v>
      </c>
      <c r="C47" s="32">
        <f>'Tariffs Jul''12'!D24*91/100</f>
        <v>78.656577999999996</v>
      </c>
    </row>
    <row r="48" spans="1:5" x14ac:dyDescent="0.15">
      <c r="A48" s="19" t="s">
        <v>78</v>
      </c>
      <c r="C48" s="32">
        <f>SUM(C44:C47)</f>
        <v>585.87647799999991</v>
      </c>
    </row>
    <row r="49" spans="1:7" x14ac:dyDescent="0.15">
      <c r="A49" s="20" t="s">
        <v>79</v>
      </c>
      <c r="B49" s="33"/>
      <c r="C49" s="34">
        <f>C48*4</f>
        <v>2343.5059119999996</v>
      </c>
      <c r="D49" s="33"/>
      <c r="E49" s="34"/>
    </row>
    <row r="51" spans="1:7" x14ac:dyDescent="0.15">
      <c r="A51" s="43"/>
      <c r="B51" s="43"/>
      <c r="C51" s="43"/>
      <c r="D51" s="43"/>
      <c r="E51" s="43"/>
      <c r="F51" s="43"/>
      <c r="G51" s="43"/>
    </row>
  </sheetData>
  <sheetProtection algorithmName="SHA-512" hashValue="jUhWUINfHCkLi4qVXDKquxq73kJR7Ej0FTTFUOhSdCWiJZfv4zmID373+RaeoWWuTMO6noULyLskQ2tAX6xiAg==" saltValue="uvcoXFHx6pKth42LvodctQ==" spinCount="100000" sheet="1" objects="1" scenarios="1"/>
  <mergeCells count="1">
    <mergeCell ref="B5:D5"/>
  </mergeCells>
  <phoneticPr fontId="4" type="noConversion"/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G39"/>
  <sheetViews>
    <sheetView zoomScale="125" workbookViewId="0">
      <selection activeCell="E6" sqref="E6"/>
    </sheetView>
  </sheetViews>
  <sheetFormatPr baseColWidth="10" defaultColWidth="10.6640625" defaultRowHeight="13" x14ac:dyDescent="0.15"/>
  <cols>
    <col min="1" max="16384" width="10.6640625" style="19"/>
  </cols>
  <sheetData>
    <row r="1" spans="1:7" x14ac:dyDescent="0.15">
      <c r="A1" s="39" t="s">
        <v>181</v>
      </c>
    </row>
    <row r="2" spans="1:7" x14ac:dyDescent="0.15">
      <c r="A2" s="40"/>
      <c r="B2" s="40"/>
      <c r="C2" s="40"/>
      <c r="D2" s="40"/>
      <c r="E2" s="40"/>
      <c r="F2" s="40"/>
      <c r="G2" s="40"/>
    </row>
    <row r="3" spans="1:7" x14ac:dyDescent="0.15">
      <c r="A3" s="41" t="s">
        <v>220</v>
      </c>
    </row>
    <row r="5" spans="1:7" x14ac:dyDescent="0.15">
      <c r="A5" s="22"/>
      <c r="B5" s="236" t="s">
        <v>166</v>
      </c>
      <c r="C5" s="236"/>
      <c r="D5" s="236"/>
      <c r="E5" s="23">
        <v>1500</v>
      </c>
    </row>
    <row r="6" spans="1:7" x14ac:dyDescent="0.15">
      <c r="E6" s="28"/>
    </row>
    <row r="7" spans="1:7" x14ac:dyDescent="0.15">
      <c r="A7" s="29" t="s">
        <v>206</v>
      </c>
      <c r="B7" s="30"/>
      <c r="C7" s="31" t="s">
        <v>80</v>
      </c>
      <c r="E7" s="28"/>
    </row>
    <row r="8" spans="1:7" x14ac:dyDescent="0.15">
      <c r="A8" s="19" t="s">
        <v>235</v>
      </c>
      <c r="C8" s="32">
        <f>E5*'Tariffs Jul''11'!D7/100</f>
        <v>341.38499999999999</v>
      </c>
      <c r="E8" s="28"/>
    </row>
    <row r="9" spans="1:7" x14ac:dyDescent="0.15">
      <c r="A9" s="19" t="s">
        <v>191</v>
      </c>
      <c r="C9" s="32">
        <f>'Tariffs Jul''11'!D8*91/100</f>
        <v>26.126100000000001</v>
      </c>
      <c r="E9" s="28"/>
    </row>
    <row r="10" spans="1:7" x14ac:dyDescent="0.15">
      <c r="A10" s="19" t="s">
        <v>78</v>
      </c>
      <c r="C10" s="32">
        <f>SUM(C8:C9)</f>
        <v>367.5111</v>
      </c>
      <c r="E10" s="28"/>
    </row>
    <row r="11" spans="1:7" x14ac:dyDescent="0.15">
      <c r="A11" s="20" t="s">
        <v>79</v>
      </c>
      <c r="B11" s="33"/>
      <c r="C11" s="34">
        <f>C10*4</f>
        <v>1470.0444</v>
      </c>
      <c r="D11" s="33"/>
      <c r="E11" s="35"/>
    </row>
    <row r="12" spans="1:7" x14ac:dyDescent="0.15">
      <c r="E12" s="28"/>
    </row>
    <row r="13" spans="1:7" x14ac:dyDescent="0.15">
      <c r="E13" s="28"/>
    </row>
    <row r="14" spans="1:7" x14ac:dyDescent="0.15">
      <c r="A14" s="22"/>
      <c r="B14" s="22" t="s">
        <v>166</v>
      </c>
      <c r="E14" s="23">
        <v>2000</v>
      </c>
    </row>
    <row r="15" spans="1:7" x14ac:dyDescent="0.15">
      <c r="A15" s="22"/>
      <c r="B15" s="22" t="s">
        <v>236</v>
      </c>
      <c r="E15" s="24">
        <v>0.85</v>
      </c>
    </row>
    <row r="16" spans="1:7" x14ac:dyDescent="0.15">
      <c r="B16" s="22" t="s">
        <v>237</v>
      </c>
      <c r="E16" s="24">
        <v>0.15</v>
      </c>
    </row>
    <row r="17" spans="1:5" x14ac:dyDescent="0.15">
      <c r="E17" s="28"/>
    </row>
    <row r="18" spans="1:5" x14ac:dyDescent="0.15">
      <c r="A18" s="29" t="s">
        <v>219</v>
      </c>
      <c r="B18" s="30"/>
      <c r="C18" s="31" t="s">
        <v>80</v>
      </c>
      <c r="E18" s="28"/>
    </row>
    <row r="19" spans="1:5" x14ac:dyDescent="0.15">
      <c r="A19" s="19" t="s">
        <v>193</v>
      </c>
      <c r="C19" s="32">
        <f>(E14*E15)*'Tariffs Jul''11'!D11/100</f>
        <v>386.90300000000002</v>
      </c>
      <c r="E19" s="28"/>
    </row>
    <row r="20" spans="1:5" x14ac:dyDescent="0.15">
      <c r="A20" s="19" t="s">
        <v>194</v>
      </c>
      <c r="C20" s="32">
        <f>(E14*E16)*'Tariffs Jul''11'!D12/100</f>
        <v>27.852000000000004</v>
      </c>
      <c r="E20" s="28"/>
    </row>
    <row r="21" spans="1:5" x14ac:dyDescent="0.15">
      <c r="A21" s="19" t="s">
        <v>191</v>
      </c>
      <c r="C21" s="32">
        <f>'Tariffs Jul''11'!D13*91/100</f>
        <v>26.126100000000001</v>
      </c>
      <c r="E21" s="28"/>
    </row>
    <row r="22" spans="1:5" x14ac:dyDescent="0.15">
      <c r="A22" s="19" t="s">
        <v>195</v>
      </c>
      <c r="C22" s="32">
        <f>IF((C20/3)&lt;('Tariffs Jul''11'!D14*30.5/100),('Tariffs Jul''11'!D14*91/100),0)</f>
        <v>0</v>
      </c>
      <c r="E22" s="28"/>
    </row>
    <row r="23" spans="1:5" x14ac:dyDescent="0.15">
      <c r="A23" s="19" t="s">
        <v>78</v>
      </c>
      <c r="C23" s="32">
        <f>SUM(C19:C22)</f>
        <v>440.8811</v>
      </c>
      <c r="E23" s="28"/>
    </row>
    <row r="24" spans="1:5" x14ac:dyDescent="0.15">
      <c r="A24" s="20" t="s">
        <v>79</v>
      </c>
      <c r="B24" s="33"/>
      <c r="C24" s="34">
        <f>C23*4</f>
        <v>1763.5244</v>
      </c>
      <c r="D24" s="33"/>
      <c r="E24" s="35"/>
    </row>
    <row r="25" spans="1:5" x14ac:dyDescent="0.15">
      <c r="E25" s="28"/>
    </row>
    <row r="26" spans="1:5" x14ac:dyDescent="0.15">
      <c r="E26" s="28"/>
    </row>
    <row r="27" spans="1:5" x14ac:dyDescent="0.15">
      <c r="A27" s="22"/>
      <c r="B27" s="22" t="s">
        <v>166</v>
      </c>
      <c r="E27" s="23">
        <v>2000</v>
      </c>
    </row>
    <row r="28" spans="1:5" x14ac:dyDescent="0.15">
      <c r="A28" s="22"/>
      <c r="B28" s="22" t="s">
        <v>236</v>
      </c>
      <c r="E28" s="24">
        <v>0.85</v>
      </c>
    </row>
    <row r="29" spans="1:5" x14ac:dyDescent="0.15">
      <c r="B29" s="22" t="s">
        <v>218</v>
      </c>
      <c r="E29" s="24">
        <v>0.15</v>
      </c>
    </row>
    <row r="31" spans="1:5" x14ac:dyDescent="0.15">
      <c r="A31" s="29" t="s">
        <v>169</v>
      </c>
      <c r="B31" s="30"/>
      <c r="C31" s="31" t="s">
        <v>80</v>
      </c>
    </row>
    <row r="32" spans="1:5" x14ac:dyDescent="0.15">
      <c r="A32" s="19" t="s">
        <v>193</v>
      </c>
      <c r="C32" s="32">
        <f>(E27*E28)*'Tariffs Jul''11'!D17/100</f>
        <v>386.90300000000002</v>
      </c>
    </row>
    <row r="33" spans="1:7" x14ac:dyDescent="0.15">
      <c r="A33" s="19" t="s">
        <v>222</v>
      </c>
      <c r="C33" s="32">
        <f>(E27*E29)*'Tariffs Jul''11'!D18/100</f>
        <v>41.018999999999998</v>
      </c>
    </row>
    <row r="34" spans="1:7" x14ac:dyDescent="0.15">
      <c r="A34" s="19" t="s">
        <v>191</v>
      </c>
      <c r="C34" s="32">
        <f>'Tariffs Jul''11'!D19*91/100</f>
        <v>26.126100000000001</v>
      </c>
    </row>
    <row r="35" spans="1:7" x14ac:dyDescent="0.15">
      <c r="A35" s="19" t="s">
        <v>195</v>
      </c>
      <c r="C35" s="32">
        <f>IF((C33/3)&lt;('Tariffs Jul''11'!D19*30.5/100),('Tariffs Jul''11'!D19*91/100),0)</f>
        <v>0</v>
      </c>
    </row>
    <row r="36" spans="1:7" x14ac:dyDescent="0.15">
      <c r="A36" s="19" t="s">
        <v>78</v>
      </c>
      <c r="C36" s="32">
        <f>SUM(C32:C35)</f>
        <v>454.04810000000003</v>
      </c>
    </row>
    <row r="37" spans="1:7" x14ac:dyDescent="0.15">
      <c r="A37" s="20" t="s">
        <v>79</v>
      </c>
      <c r="B37" s="33"/>
      <c r="C37" s="34">
        <f>C36*4</f>
        <v>1816.1924000000001</v>
      </c>
      <c r="D37" s="33"/>
      <c r="E37" s="34"/>
    </row>
    <row r="39" spans="1:7" x14ac:dyDescent="0.15">
      <c r="A39" s="42"/>
      <c r="B39" s="42"/>
      <c r="C39" s="42"/>
      <c r="D39" s="42"/>
      <c r="E39" s="42"/>
      <c r="F39" s="42"/>
      <c r="G39" s="42"/>
    </row>
  </sheetData>
  <sheetProtection algorithmName="SHA-512" hashValue="RXiEjClIqIlqgAIyaNlPxhcBQHr+dgvTUXyeByWa67bQVDmpliPQOPhOzkf6ZaIci1/FuF6fT7G/IvdfmUIsmw==" saltValue="KPRE+c8ztvbk6IJ1M2k7CQ==" spinCount="100000" sheet="1" objects="1" scenarios="1"/>
  <mergeCells count="1">
    <mergeCell ref="B5:D5"/>
  </mergeCells>
  <phoneticPr fontId="4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G39"/>
  <sheetViews>
    <sheetView zoomScale="125" workbookViewId="0">
      <selection activeCell="J29" sqref="J29"/>
    </sheetView>
  </sheetViews>
  <sheetFormatPr baseColWidth="10" defaultColWidth="10.6640625" defaultRowHeight="13" x14ac:dyDescent="0.15"/>
  <cols>
    <col min="1" max="16384" width="10.6640625" style="19"/>
  </cols>
  <sheetData>
    <row r="1" spans="1:7" x14ac:dyDescent="0.15">
      <c r="A1" s="237" t="s">
        <v>127</v>
      </c>
      <c r="B1" s="237"/>
      <c r="C1" s="237"/>
      <c r="D1" s="237"/>
      <c r="E1" s="237"/>
      <c r="F1" s="237"/>
      <c r="G1" s="237"/>
    </row>
    <row r="2" spans="1:7" x14ac:dyDescent="0.15">
      <c r="A2" s="37"/>
      <c r="B2" s="37"/>
      <c r="C2" s="37"/>
      <c r="D2" s="37"/>
      <c r="E2" s="37"/>
      <c r="F2" s="37"/>
      <c r="G2" s="37"/>
    </row>
    <row r="3" spans="1:7" x14ac:dyDescent="0.15">
      <c r="A3" s="238" t="s">
        <v>23</v>
      </c>
      <c r="B3" s="238"/>
      <c r="C3" s="238"/>
    </row>
    <row r="5" spans="1:7" x14ac:dyDescent="0.15">
      <c r="A5" s="22"/>
      <c r="B5" s="236" t="s">
        <v>166</v>
      </c>
      <c r="C5" s="236"/>
      <c r="D5" s="236"/>
      <c r="E5" s="23">
        <v>1500</v>
      </c>
    </row>
    <row r="6" spans="1:7" x14ac:dyDescent="0.15">
      <c r="E6" s="28"/>
    </row>
    <row r="7" spans="1:7" x14ac:dyDescent="0.15">
      <c r="A7" s="29" t="s">
        <v>206</v>
      </c>
      <c r="B7" s="30"/>
      <c r="C7" s="31" t="s">
        <v>80</v>
      </c>
      <c r="E7" s="28"/>
    </row>
    <row r="8" spans="1:7" x14ac:dyDescent="0.15">
      <c r="A8" s="19" t="s">
        <v>235</v>
      </c>
      <c r="C8" s="32">
        <f>E5*'Tariffs Jul''10'!D7/100</f>
        <v>320.26499999999999</v>
      </c>
      <c r="E8" s="28"/>
    </row>
    <row r="9" spans="1:7" x14ac:dyDescent="0.15">
      <c r="A9" s="19" t="s">
        <v>191</v>
      </c>
      <c r="C9" s="32">
        <f>'Tariffs Jul''10'!D8*91/100</f>
        <v>24.5154</v>
      </c>
      <c r="E9" s="28"/>
    </row>
    <row r="10" spans="1:7" x14ac:dyDescent="0.15">
      <c r="A10" s="19" t="s">
        <v>78</v>
      </c>
      <c r="C10" s="32">
        <f>SUM(C8:C9)</f>
        <v>344.78039999999999</v>
      </c>
      <c r="E10" s="28"/>
    </row>
    <row r="11" spans="1:7" x14ac:dyDescent="0.15">
      <c r="A11" s="20" t="s">
        <v>79</v>
      </c>
      <c r="B11" s="33"/>
      <c r="C11" s="34">
        <f>C10*4</f>
        <v>1379.1215999999999</v>
      </c>
      <c r="D11" s="33"/>
      <c r="E11" s="35"/>
    </row>
    <row r="12" spans="1:7" x14ac:dyDescent="0.15">
      <c r="E12" s="28"/>
    </row>
    <row r="13" spans="1:7" x14ac:dyDescent="0.15">
      <c r="E13" s="28"/>
    </row>
    <row r="14" spans="1:7" x14ac:dyDescent="0.15">
      <c r="A14" s="22"/>
      <c r="B14" s="22" t="s">
        <v>166</v>
      </c>
      <c r="E14" s="23">
        <v>2000</v>
      </c>
    </row>
    <row r="15" spans="1:7" x14ac:dyDescent="0.15">
      <c r="A15" s="22"/>
      <c r="B15" s="22" t="s">
        <v>236</v>
      </c>
      <c r="E15" s="24">
        <v>0.85</v>
      </c>
    </row>
    <row r="16" spans="1:7" x14ac:dyDescent="0.15">
      <c r="B16" s="22" t="s">
        <v>237</v>
      </c>
      <c r="E16" s="24">
        <v>0.15</v>
      </c>
    </row>
    <row r="17" spans="1:5" x14ac:dyDescent="0.15">
      <c r="E17" s="28"/>
    </row>
    <row r="18" spans="1:5" x14ac:dyDescent="0.15">
      <c r="A18" s="29" t="s">
        <v>219</v>
      </c>
      <c r="B18" s="30"/>
      <c r="C18" s="31" t="s">
        <v>80</v>
      </c>
      <c r="E18" s="28"/>
    </row>
    <row r="19" spans="1:5" x14ac:dyDescent="0.15">
      <c r="A19" s="19" t="s">
        <v>193</v>
      </c>
      <c r="C19" s="32">
        <f>(E14*E15)*'Tariffs Jul''10'!D11/100</f>
        <v>362.96699999999998</v>
      </c>
      <c r="E19" s="28"/>
    </row>
    <row r="20" spans="1:5" x14ac:dyDescent="0.15">
      <c r="A20" s="19" t="s">
        <v>194</v>
      </c>
      <c r="C20" s="32">
        <f>(E14*E16)*'Tariffs Jul''10'!D12/100</f>
        <v>26.135999999999999</v>
      </c>
      <c r="E20" s="28"/>
    </row>
    <row r="21" spans="1:5" x14ac:dyDescent="0.15">
      <c r="A21" s="19" t="s">
        <v>191</v>
      </c>
      <c r="C21" s="32">
        <f>'Tariffs Jul''10'!D13*91/100</f>
        <v>24.5154</v>
      </c>
      <c r="E21" s="28"/>
    </row>
    <row r="22" spans="1:5" x14ac:dyDescent="0.15">
      <c r="A22" s="19" t="s">
        <v>195</v>
      </c>
      <c r="C22" s="32">
        <f>IF((C20/3)&lt;('Tariffs Jul''10'!D14*30.5/100),('Tariffs Jul''10'!D14*91/100),0)</f>
        <v>0</v>
      </c>
      <c r="E22" s="28"/>
    </row>
    <row r="23" spans="1:5" x14ac:dyDescent="0.15">
      <c r="A23" s="19" t="s">
        <v>78</v>
      </c>
      <c r="C23" s="32">
        <f>SUM(C19:C22)</f>
        <v>413.61840000000001</v>
      </c>
      <c r="E23" s="28"/>
    </row>
    <row r="24" spans="1:5" x14ac:dyDescent="0.15">
      <c r="A24" s="20" t="s">
        <v>79</v>
      </c>
      <c r="B24" s="33"/>
      <c r="C24" s="34">
        <f>C23*4</f>
        <v>1654.4736</v>
      </c>
      <c r="D24" s="33"/>
      <c r="E24" s="35"/>
    </row>
    <row r="25" spans="1:5" x14ac:dyDescent="0.15">
      <c r="E25" s="28"/>
    </row>
    <row r="26" spans="1:5" x14ac:dyDescent="0.15">
      <c r="E26" s="28"/>
    </row>
    <row r="27" spans="1:5" x14ac:dyDescent="0.15">
      <c r="A27" s="22"/>
      <c r="B27" s="22" t="s">
        <v>166</v>
      </c>
      <c r="E27" s="23">
        <v>2000</v>
      </c>
    </row>
    <row r="28" spans="1:5" x14ac:dyDescent="0.15">
      <c r="A28" s="22"/>
      <c r="B28" s="22" t="s">
        <v>236</v>
      </c>
      <c r="E28" s="24">
        <v>0.85</v>
      </c>
    </row>
    <row r="29" spans="1:5" x14ac:dyDescent="0.15">
      <c r="B29" s="22" t="s">
        <v>218</v>
      </c>
      <c r="E29" s="24">
        <v>0.15</v>
      </c>
    </row>
    <row r="31" spans="1:5" x14ac:dyDescent="0.15">
      <c r="A31" s="29" t="s">
        <v>169</v>
      </c>
      <c r="B31" s="30"/>
      <c r="C31" s="31" t="s">
        <v>80</v>
      </c>
    </row>
    <row r="32" spans="1:5" x14ac:dyDescent="0.15">
      <c r="A32" s="19" t="s">
        <v>193</v>
      </c>
      <c r="C32" s="32">
        <f>(E27*E28)*'Tariffs Jul''10'!D17/100</f>
        <v>362.96699999999998</v>
      </c>
    </row>
    <row r="33" spans="1:7" x14ac:dyDescent="0.15">
      <c r="A33" s="19" t="s">
        <v>222</v>
      </c>
      <c r="C33" s="32">
        <f>(E27*E29)*'Tariffs Jul''10'!D18/100</f>
        <v>38.478000000000002</v>
      </c>
    </row>
    <row r="34" spans="1:7" x14ac:dyDescent="0.15">
      <c r="A34" s="19" t="s">
        <v>191</v>
      </c>
      <c r="C34" s="32">
        <f>'Tariffs Jul''10'!D19*91/100</f>
        <v>24.5154</v>
      </c>
    </row>
    <row r="35" spans="1:7" x14ac:dyDescent="0.15">
      <c r="A35" s="19" t="s">
        <v>195</v>
      </c>
      <c r="C35" s="32">
        <f>IF((C33/3)&lt;('Tariffs Jul''10'!D19*30.5/100),('Tariffs Jul''10'!D19*91/100),0)</f>
        <v>0</v>
      </c>
    </row>
    <row r="36" spans="1:7" x14ac:dyDescent="0.15">
      <c r="A36" s="19" t="s">
        <v>78</v>
      </c>
      <c r="C36" s="32">
        <f>SUM(C32:C35)</f>
        <v>425.96039999999999</v>
      </c>
    </row>
    <row r="37" spans="1:7" x14ac:dyDescent="0.15">
      <c r="A37" s="20" t="s">
        <v>79</v>
      </c>
      <c r="B37" s="33"/>
      <c r="C37" s="34">
        <f>C36*4</f>
        <v>1703.8416</v>
      </c>
      <c r="D37" s="33"/>
      <c r="E37" s="34"/>
    </row>
    <row r="39" spans="1:7" x14ac:dyDescent="0.15">
      <c r="A39" s="38"/>
      <c r="B39" s="38"/>
      <c r="C39" s="38"/>
      <c r="D39" s="38"/>
      <c r="E39" s="38"/>
      <c r="F39" s="38"/>
      <c r="G39" s="38"/>
    </row>
  </sheetData>
  <sheetProtection algorithmName="SHA-512" hashValue="fiJVT00h0sITbIIcaPLfvshQMiRTTtoMGIfU1yOK/hWbvh1utqaUXP0sO5jkhfol2pWLIegCkD7BvinUKWvF8w==" saltValue="NY9Z/yzFVtUAuIttoUWhwQ==" spinCount="100000" sheet="1" objects="1" scenarios="1"/>
  <mergeCells count="3">
    <mergeCell ref="A1:G1"/>
    <mergeCell ref="A3:C3"/>
    <mergeCell ref="B5:D5"/>
  </mergeCells>
  <phoneticPr fontId="4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G39"/>
  <sheetViews>
    <sheetView topLeftCell="A2" zoomScale="125" workbookViewId="0">
      <selection activeCell="E6" sqref="E6"/>
    </sheetView>
  </sheetViews>
  <sheetFormatPr baseColWidth="10" defaultColWidth="10.6640625" defaultRowHeight="13" x14ac:dyDescent="0.15"/>
  <cols>
    <col min="1" max="16384" width="10.6640625" style="19"/>
  </cols>
  <sheetData>
    <row r="1" spans="1:7" x14ac:dyDescent="0.15">
      <c r="A1" s="237" t="s">
        <v>127</v>
      </c>
      <c r="B1" s="237"/>
      <c r="C1" s="237"/>
      <c r="D1" s="237"/>
      <c r="E1" s="237"/>
      <c r="F1" s="237"/>
      <c r="G1" s="237"/>
    </row>
    <row r="2" spans="1:7" x14ac:dyDescent="0.15">
      <c r="A2" s="27"/>
      <c r="B2" s="27"/>
      <c r="C2" s="27"/>
      <c r="D2" s="27"/>
      <c r="E2" s="27"/>
      <c r="F2" s="27"/>
      <c r="G2" s="27"/>
    </row>
    <row r="3" spans="1:7" x14ac:dyDescent="0.15">
      <c r="A3" s="238" t="s">
        <v>52</v>
      </c>
      <c r="B3" s="238"/>
      <c r="C3" s="238"/>
    </row>
    <row r="5" spans="1:7" x14ac:dyDescent="0.15">
      <c r="A5" s="22"/>
      <c r="B5" s="236" t="s">
        <v>166</v>
      </c>
      <c r="C5" s="236"/>
      <c r="D5" s="236"/>
      <c r="E5" s="23">
        <v>1500</v>
      </c>
    </row>
    <row r="6" spans="1:7" x14ac:dyDescent="0.15">
      <c r="E6" s="28"/>
    </row>
    <row r="7" spans="1:7" x14ac:dyDescent="0.15">
      <c r="A7" s="29" t="s">
        <v>206</v>
      </c>
      <c r="B7" s="30"/>
      <c r="C7" s="31" t="s">
        <v>80</v>
      </c>
      <c r="E7" s="28"/>
    </row>
    <row r="8" spans="1:7" x14ac:dyDescent="0.15">
      <c r="A8" s="19" t="s">
        <v>235</v>
      </c>
      <c r="C8" s="32">
        <f>E5*'Tariffs Jul''09'!D7/100</f>
        <v>282.64499999999998</v>
      </c>
      <c r="E8" s="28"/>
    </row>
    <row r="9" spans="1:7" x14ac:dyDescent="0.15">
      <c r="A9" s="19" t="s">
        <v>191</v>
      </c>
      <c r="C9" s="32">
        <f>'Tariffs Jul''09'!D8*91/100</f>
        <v>21.630700000000001</v>
      </c>
      <c r="E9" s="28"/>
    </row>
    <row r="10" spans="1:7" x14ac:dyDescent="0.15">
      <c r="A10" s="19" t="s">
        <v>78</v>
      </c>
      <c r="C10" s="32">
        <f>SUM(C8:C9)</f>
        <v>304.27569999999997</v>
      </c>
      <c r="E10" s="28"/>
    </row>
    <row r="11" spans="1:7" x14ac:dyDescent="0.15">
      <c r="A11" s="20" t="s">
        <v>79</v>
      </c>
      <c r="B11" s="33"/>
      <c r="C11" s="34">
        <f>C10*4</f>
        <v>1217.1027999999999</v>
      </c>
      <c r="D11" s="33"/>
      <c r="E11" s="35"/>
    </row>
    <row r="12" spans="1:7" x14ac:dyDescent="0.15">
      <c r="E12" s="28"/>
    </row>
    <row r="13" spans="1:7" x14ac:dyDescent="0.15">
      <c r="E13" s="28"/>
    </row>
    <row r="14" spans="1:7" x14ac:dyDescent="0.15">
      <c r="A14" s="22"/>
      <c r="B14" s="22" t="s">
        <v>166</v>
      </c>
      <c r="E14" s="23">
        <v>2000</v>
      </c>
    </row>
    <row r="15" spans="1:7" x14ac:dyDescent="0.15">
      <c r="A15" s="22"/>
      <c r="B15" s="22" t="s">
        <v>236</v>
      </c>
      <c r="E15" s="24">
        <v>0.85</v>
      </c>
    </row>
    <row r="16" spans="1:7" x14ac:dyDescent="0.15">
      <c r="B16" s="22" t="s">
        <v>237</v>
      </c>
      <c r="E16" s="24">
        <v>0.15</v>
      </c>
    </row>
    <row r="17" spans="1:5" x14ac:dyDescent="0.15">
      <c r="E17" s="28"/>
    </row>
    <row r="18" spans="1:5" x14ac:dyDescent="0.15">
      <c r="A18" s="29" t="s">
        <v>219</v>
      </c>
      <c r="B18" s="30"/>
      <c r="C18" s="31" t="s">
        <v>80</v>
      </c>
      <c r="E18" s="28"/>
    </row>
    <row r="19" spans="1:5" x14ac:dyDescent="0.15">
      <c r="A19" s="19" t="s">
        <v>193</v>
      </c>
      <c r="C19" s="32">
        <f>(E14*E15)*'Tariffs Jul''09'!D11/100</f>
        <v>320.33099999999996</v>
      </c>
      <c r="E19" s="28"/>
    </row>
    <row r="20" spans="1:5" x14ac:dyDescent="0.15">
      <c r="A20" s="19" t="s">
        <v>194</v>
      </c>
      <c r="C20" s="32">
        <f>(E14*E16)*'Tariffs Jul''09'!D12/100</f>
        <v>23.066999999999997</v>
      </c>
      <c r="E20" s="28"/>
    </row>
    <row r="21" spans="1:5" x14ac:dyDescent="0.15">
      <c r="A21" s="19" t="s">
        <v>191</v>
      </c>
      <c r="C21" s="32">
        <f>'Tariffs Jul''09'!D13*91/100</f>
        <v>21.630700000000001</v>
      </c>
      <c r="E21" s="28"/>
    </row>
    <row r="22" spans="1:5" x14ac:dyDescent="0.15">
      <c r="A22" s="19" t="s">
        <v>195</v>
      </c>
      <c r="C22" s="32">
        <f>IF((C20/3)&lt;('Tariffs Jul''09'!D14*30.5/100),('Tariffs Jul''09'!D14*91/100),0)</f>
        <v>0</v>
      </c>
      <c r="E22" s="28"/>
    </row>
    <row r="23" spans="1:5" x14ac:dyDescent="0.15">
      <c r="A23" s="19" t="s">
        <v>78</v>
      </c>
      <c r="C23" s="32">
        <f>SUM(C19:C22)</f>
        <v>365.02869999999996</v>
      </c>
      <c r="E23" s="28"/>
    </row>
    <row r="24" spans="1:5" x14ac:dyDescent="0.15">
      <c r="A24" s="20" t="s">
        <v>79</v>
      </c>
      <c r="B24" s="33"/>
      <c r="C24" s="34">
        <f>C23*4</f>
        <v>1460.1147999999998</v>
      </c>
      <c r="D24" s="33"/>
      <c r="E24" s="35"/>
    </row>
    <row r="25" spans="1:5" x14ac:dyDescent="0.15">
      <c r="E25" s="28"/>
    </row>
    <row r="26" spans="1:5" x14ac:dyDescent="0.15">
      <c r="E26" s="28"/>
    </row>
    <row r="27" spans="1:5" x14ac:dyDescent="0.15">
      <c r="A27" s="22"/>
      <c r="B27" s="22" t="s">
        <v>166</v>
      </c>
      <c r="E27" s="23">
        <v>2000</v>
      </c>
    </row>
    <row r="28" spans="1:5" x14ac:dyDescent="0.15">
      <c r="A28" s="22"/>
      <c r="B28" s="22" t="s">
        <v>236</v>
      </c>
      <c r="E28" s="24">
        <v>0.85</v>
      </c>
    </row>
    <row r="29" spans="1:5" x14ac:dyDescent="0.15">
      <c r="B29" s="22" t="s">
        <v>218</v>
      </c>
      <c r="E29" s="24">
        <v>0.15</v>
      </c>
    </row>
    <row r="31" spans="1:5" x14ac:dyDescent="0.15">
      <c r="A31" s="29" t="s">
        <v>169</v>
      </c>
      <c r="B31" s="30"/>
      <c r="C31" s="31" t="s">
        <v>80</v>
      </c>
    </row>
    <row r="32" spans="1:5" x14ac:dyDescent="0.15">
      <c r="A32" s="19" t="s">
        <v>193</v>
      </c>
      <c r="C32" s="32">
        <f>(E27*E28)*'Tariffs Jul''09'!D17/100</f>
        <v>320.33099999999996</v>
      </c>
    </row>
    <row r="33" spans="1:7" x14ac:dyDescent="0.15">
      <c r="A33" s="19" t="s">
        <v>222</v>
      </c>
      <c r="C33" s="32">
        <f>(E27*E29)*'Tariffs Jul''09'!D18/100</f>
        <v>33.957000000000001</v>
      </c>
    </row>
    <row r="34" spans="1:7" x14ac:dyDescent="0.15">
      <c r="A34" s="19" t="s">
        <v>191</v>
      </c>
      <c r="C34" s="32">
        <f>'Tariffs Jul''09'!D19*91/100</f>
        <v>21.630700000000001</v>
      </c>
    </row>
    <row r="35" spans="1:7" x14ac:dyDescent="0.15">
      <c r="A35" s="19" t="s">
        <v>195</v>
      </c>
      <c r="C35" s="32">
        <f>IF((C33/3)&lt;('Tariffs Jul''09'!D19*30.5/100),('Tariffs Jul''09'!D19*91/100),0)</f>
        <v>0</v>
      </c>
    </row>
    <row r="36" spans="1:7" x14ac:dyDescent="0.15">
      <c r="A36" s="19" t="s">
        <v>78</v>
      </c>
      <c r="C36" s="32">
        <f>SUM(C32:C35)</f>
        <v>375.91869999999994</v>
      </c>
    </row>
    <row r="37" spans="1:7" x14ac:dyDescent="0.15">
      <c r="A37" s="20" t="s">
        <v>79</v>
      </c>
      <c r="B37" s="33"/>
      <c r="C37" s="34">
        <f>C36*4</f>
        <v>1503.6747999999998</v>
      </c>
      <c r="D37" s="33"/>
      <c r="E37" s="34"/>
    </row>
    <row r="39" spans="1:7" x14ac:dyDescent="0.15">
      <c r="A39" s="36"/>
      <c r="B39" s="36"/>
      <c r="C39" s="36"/>
      <c r="D39" s="36"/>
      <c r="E39" s="36"/>
      <c r="F39" s="36"/>
      <c r="G39" s="36"/>
    </row>
  </sheetData>
  <sheetProtection algorithmName="SHA-512" hashValue="xcUdG11UoayUdd8foiHqM0wtKpWlkvIkzSN67/TuDm99QIbAubL3XN/QoSD0QOwGcGq05u3h/eH06nUT4OBCBg==" saltValue="7vcCtr0ynGSVJaXS6OAblQ==" spinCount="100000" sheet="1" objects="1" scenarios="1"/>
  <mergeCells count="3">
    <mergeCell ref="A1:G1"/>
    <mergeCell ref="A3:C3"/>
    <mergeCell ref="B5:D5"/>
  </mergeCells>
  <phoneticPr fontId="4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F59EA-087D-1043-8506-4FCDBA9F60CF}">
  <sheetPr codeName="Sheet31"/>
  <dimension ref="A1:AS67"/>
  <sheetViews>
    <sheetView zoomScale="113" zoomScaleNormal="113" workbookViewId="0">
      <selection activeCell="M2" sqref="M2:M20"/>
    </sheetView>
  </sheetViews>
  <sheetFormatPr baseColWidth="10" defaultColWidth="15.5" defaultRowHeight="13" x14ac:dyDescent="0.15"/>
  <cols>
    <col min="1" max="1" width="6.6640625" customWidth="1"/>
    <col min="3" max="3" width="6.1640625" customWidth="1"/>
    <col min="4" max="4" width="9.83203125" customWidth="1"/>
    <col min="5" max="5" width="7.1640625" customWidth="1"/>
    <col min="6" max="6" width="10.1640625" customWidth="1"/>
    <col min="8" max="8" width="8.6640625" customWidth="1"/>
    <col min="9" max="9" width="11.5" customWidth="1"/>
    <col min="10" max="10" width="10.33203125" customWidth="1"/>
  </cols>
  <sheetData>
    <row r="1" spans="1:45" ht="56" x14ac:dyDescent="0.15">
      <c r="A1" s="68" t="s">
        <v>36</v>
      </c>
      <c r="B1" s="68" t="s">
        <v>37</v>
      </c>
      <c r="C1" s="69" t="s">
        <v>38</v>
      </c>
      <c r="D1" s="70" t="s">
        <v>39</v>
      </c>
      <c r="E1" s="70" t="s">
        <v>117</v>
      </c>
      <c r="F1" s="70" t="s">
        <v>118</v>
      </c>
      <c r="G1" s="68" t="s">
        <v>157</v>
      </c>
      <c r="H1" s="71" t="s">
        <v>158</v>
      </c>
      <c r="I1" s="71" t="s">
        <v>159</v>
      </c>
      <c r="J1" s="71" t="s">
        <v>160</v>
      </c>
      <c r="K1" s="70" t="s">
        <v>161</v>
      </c>
      <c r="L1" s="68" t="s">
        <v>116</v>
      </c>
      <c r="M1" s="72" t="s">
        <v>162</v>
      </c>
      <c r="N1" s="73" t="s">
        <v>184</v>
      </c>
      <c r="O1" s="73" t="s">
        <v>185</v>
      </c>
      <c r="P1" s="73" t="s">
        <v>92</v>
      </c>
      <c r="Q1" s="73" t="s">
        <v>93</v>
      </c>
      <c r="R1" s="73" t="s">
        <v>106</v>
      </c>
      <c r="S1" s="73" t="s">
        <v>41</v>
      </c>
      <c r="T1" s="73" t="s">
        <v>76</v>
      </c>
      <c r="U1" s="73" t="s">
        <v>2</v>
      </c>
      <c r="V1" s="74" t="s">
        <v>3</v>
      </c>
      <c r="W1" s="75" t="s">
        <v>4</v>
      </c>
      <c r="X1" s="75" t="s">
        <v>113</v>
      </c>
      <c r="Y1" s="75" t="s">
        <v>114</v>
      </c>
      <c r="Z1" s="75" t="s">
        <v>130</v>
      </c>
      <c r="AA1" s="75" t="s">
        <v>131</v>
      </c>
      <c r="AB1" s="75" t="s">
        <v>54</v>
      </c>
      <c r="AC1" s="75" t="s">
        <v>55</v>
      </c>
      <c r="AD1" s="75" t="s">
        <v>56</v>
      </c>
      <c r="AE1" s="76" t="s">
        <v>57</v>
      </c>
      <c r="AF1" s="77" t="s">
        <v>58</v>
      </c>
      <c r="AG1" s="77" t="s">
        <v>59</v>
      </c>
      <c r="AH1" s="78" t="s">
        <v>60</v>
      </c>
      <c r="AI1" s="78" t="s">
        <v>137</v>
      </c>
      <c r="AJ1" s="78" t="s">
        <v>138</v>
      </c>
      <c r="AK1" s="78" t="s">
        <v>139</v>
      </c>
      <c r="AL1" s="139" t="s">
        <v>285</v>
      </c>
      <c r="AM1" s="139" t="s">
        <v>286</v>
      </c>
      <c r="AN1" s="139" t="s">
        <v>287</v>
      </c>
      <c r="AO1" s="79" t="s">
        <v>140</v>
      </c>
      <c r="AP1" s="80" t="s">
        <v>141</v>
      </c>
      <c r="AQ1" s="80" t="s">
        <v>142</v>
      </c>
      <c r="AR1" s="81" t="s">
        <v>143</v>
      </c>
      <c r="AS1" s="71" t="s">
        <v>171</v>
      </c>
    </row>
    <row r="2" spans="1:45" ht="15" x14ac:dyDescent="0.2">
      <c r="A2" s="61">
        <v>10422</v>
      </c>
      <c r="B2" s="233">
        <v>43650</v>
      </c>
      <c r="C2" s="62" t="s">
        <v>295</v>
      </c>
      <c r="D2" s="63" t="s">
        <v>296</v>
      </c>
      <c r="E2" s="63"/>
      <c r="F2" s="63" t="s">
        <v>303</v>
      </c>
      <c r="G2" s="192">
        <v>43648</v>
      </c>
      <c r="H2" s="65" t="s">
        <v>297</v>
      </c>
      <c r="I2" s="65" t="s">
        <v>292</v>
      </c>
      <c r="J2" s="65"/>
      <c r="K2" s="63" t="s">
        <v>271</v>
      </c>
      <c r="L2" s="193" t="s">
        <v>315</v>
      </c>
      <c r="M2" s="223">
        <v>121.23636363636363</v>
      </c>
      <c r="N2" s="223">
        <v>29.18181818181818</v>
      </c>
      <c r="O2" s="63"/>
      <c r="P2" s="63"/>
      <c r="Q2" s="211"/>
      <c r="R2" s="211"/>
      <c r="S2" s="211"/>
      <c r="T2" s="211"/>
      <c r="U2" s="211"/>
      <c r="V2" s="211"/>
      <c r="W2" s="211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150" t="s">
        <v>305</v>
      </c>
      <c r="AP2" s="65" t="s">
        <v>292</v>
      </c>
      <c r="AQ2" s="65"/>
      <c r="AR2" s="65"/>
      <c r="AS2" t="s">
        <v>512</v>
      </c>
    </row>
    <row r="3" spans="1:45" ht="15" x14ac:dyDescent="0.2">
      <c r="A3" s="61">
        <v>8804</v>
      </c>
      <c r="B3" s="233">
        <v>43650</v>
      </c>
      <c r="C3" s="62" t="s">
        <v>295</v>
      </c>
      <c r="D3" s="63" t="s">
        <v>296</v>
      </c>
      <c r="E3" s="63"/>
      <c r="F3" s="63" t="s">
        <v>303</v>
      </c>
      <c r="G3" s="179">
        <v>43646</v>
      </c>
      <c r="H3" s="65" t="s">
        <v>292</v>
      </c>
      <c r="I3" s="65" t="s">
        <v>293</v>
      </c>
      <c r="J3" s="65"/>
      <c r="K3" s="63" t="s">
        <v>273</v>
      </c>
      <c r="L3" s="193" t="s">
        <v>315</v>
      </c>
      <c r="M3" s="223">
        <v>109</v>
      </c>
      <c r="N3" s="223">
        <v>29.6</v>
      </c>
      <c r="O3" s="209" t="s">
        <v>307</v>
      </c>
      <c r="P3" s="220">
        <v>1020</v>
      </c>
      <c r="Q3" s="223">
        <v>32.999999999999993</v>
      </c>
      <c r="R3" s="211"/>
      <c r="S3" s="211"/>
      <c r="T3" s="211"/>
      <c r="U3" s="211"/>
      <c r="V3" s="211"/>
      <c r="W3" s="211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150" t="s">
        <v>305</v>
      </c>
      <c r="AP3" s="65" t="s">
        <v>292</v>
      </c>
      <c r="AQ3" s="65"/>
      <c r="AR3" s="65"/>
      <c r="AS3" t="s">
        <v>515</v>
      </c>
    </row>
    <row r="4" spans="1:45" ht="15" x14ac:dyDescent="0.2">
      <c r="A4" s="61">
        <v>1690</v>
      </c>
      <c r="B4" s="233">
        <v>43650</v>
      </c>
      <c r="C4" s="62" t="s">
        <v>295</v>
      </c>
      <c r="D4" s="63" t="s">
        <v>296</v>
      </c>
      <c r="E4" s="63"/>
      <c r="F4" s="63" t="s">
        <v>303</v>
      </c>
      <c r="G4" s="179">
        <v>43646</v>
      </c>
      <c r="H4" s="65" t="s">
        <v>297</v>
      </c>
      <c r="I4" s="65" t="s">
        <v>292</v>
      </c>
      <c r="J4" s="65"/>
      <c r="K4" s="63" t="s">
        <v>274</v>
      </c>
      <c r="L4" s="193" t="s">
        <v>315</v>
      </c>
      <c r="M4" s="223">
        <v>98.827272727272714</v>
      </c>
      <c r="N4" s="223">
        <v>29.909090909090907</v>
      </c>
      <c r="O4" s="63"/>
      <c r="P4" s="63"/>
      <c r="Q4" s="211"/>
      <c r="R4" s="211"/>
      <c r="S4" s="211"/>
      <c r="T4" s="211"/>
      <c r="U4" s="211"/>
      <c r="V4" s="211"/>
      <c r="W4" s="211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50" t="s">
        <v>305</v>
      </c>
      <c r="AP4" s="65" t="s">
        <v>292</v>
      </c>
      <c r="AQ4" s="65"/>
      <c r="AR4" s="65"/>
      <c r="AS4" t="s">
        <v>518</v>
      </c>
    </row>
    <row r="5" spans="1:45" ht="15" x14ac:dyDescent="0.2">
      <c r="A5" s="61">
        <v>10256</v>
      </c>
      <c r="B5" s="233">
        <v>43683</v>
      </c>
      <c r="C5" s="62" t="s">
        <v>295</v>
      </c>
      <c r="D5" s="63" t="s">
        <v>296</v>
      </c>
      <c r="E5" s="63"/>
      <c r="F5" s="63" t="s">
        <v>303</v>
      </c>
      <c r="G5" s="179">
        <v>43678</v>
      </c>
      <c r="H5" s="65" t="s">
        <v>297</v>
      </c>
      <c r="I5" s="65" t="s">
        <v>292</v>
      </c>
      <c r="J5" s="65"/>
      <c r="K5" s="63" t="s">
        <v>275</v>
      </c>
      <c r="L5" s="193" t="s">
        <v>315</v>
      </c>
      <c r="M5" s="223">
        <v>104.99999999999999</v>
      </c>
      <c r="N5" s="223">
        <v>30.472727272727273</v>
      </c>
      <c r="O5" s="63"/>
      <c r="P5" s="63"/>
      <c r="Q5" s="211"/>
      <c r="R5" s="211"/>
      <c r="S5" s="211"/>
      <c r="T5" s="211"/>
      <c r="U5" s="211"/>
      <c r="V5" s="211"/>
      <c r="W5" s="211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150" t="s">
        <v>305</v>
      </c>
      <c r="AP5" s="65" t="s">
        <v>292</v>
      </c>
      <c r="AQ5" s="65"/>
      <c r="AR5" s="65"/>
      <c r="AS5" t="s">
        <v>573</v>
      </c>
    </row>
    <row r="6" spans="1:45" ht="15" x14ac:dyDescent="0.2">
      <c r="A6" s="61">
        <v>10561</v>
      </c>
      <c r="B6" s="233">
        <v>43650</v>
      </c>
      <c r="C6" s="62" t="s">
        <v>295</v>
      </c>
      <c r="D6" s="63" t="s">
        <v>296</v>
      </c>
      <c r="E6" s="63"/>
      <c r="F6" s="63" t="s">
        <v>303</v>
      </c>
      <c r="G6" s="179">
        <v>43646</v>
      </c>
      <c r="H6" s="65" t="s">
        <v>297</v>
      </c>
      <c r="I6" s="65" t="s">
        <v>292</v>
      </c>
      <c r="J6" s="65"/>
      <c r="K6" s="63" t="s">
        <v>276</v>
      </c>
      <c r="L6" s="193" t="s">
        <v>315</v>
      </c>
      <c r="M6" s="223">
        <v>121.80909090909091</v>
      </c>
      <c r="N6" s="223">
        <v>29.127272727272725</v>
      </c>
      <c r="O6" s="63"/>
      <c r="P6" s="63"/>
      <c r="Q6" s="211"/>
      <c r="R6" s="211"/>
      <c r="S6" s="211"/>
      <c r="T6" s="211"/>
      <c r="U6" s="211"/>
      <c r="V6" s="211"/>
      <c r="W6" s="211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150" t="s">
        <v>305</v>
      </c>
      <c r="AP6" s="65" t="s">
        <v>292</v>
      </c>
      <c r="AQ6" s="65"/>
      <c r="AR6" s="65"/>
      <c r="AS6" t="s">
        <v>523</v>
      </c>
    </row>
    <row r="7" spans="1:45" ht="15" x14ac:dyDescent="0.2">
      <c r="A7" s="61">
        <v>3617</v>
      </c>
      <c r="B7" s="233">
        <v>43650</v>
      </c>
      <c r="C7" s="62" t="s">
        <v>295</v>
      </c>
      <c r="D7" s="63" t="s">
        <v>296</v>
      </c>
      <c r="E7" s="63"/>
      <c r="F7" s="63" t="s">
        <v>303</v>
      </c>
      <c r="G7" s="179">
        <v>43646</v>
      </c>
      <c r="H7" s="65" t="s">
        <v>297</v>
      </c>
      <c r="I7" s="65" t="s">
        <v>292</v>
      </c>
      <c r="J7" s="65"/>
      <c r="K7" s="63" t="s">
        <v>278</v>
      </c>
      <c r="L7" s="193" t="s">
        <v>315</v>
      </c>
      <c r="M7" s="223">
        <v>103.85454545454544</v>
      </c>
      <c r="N7" s="223">
        <v>30.563636363636359</v>
      </c>
      <c r="O7" s="209" t="s">
        <v>307</v>
      </c>
      <c r="P7" s="220">
        <v>1183</v>
      </c>
      <c r="Q7" s="223">
        <v>32.090909090909086</v>
      </c>
      <c r="R7" s="211"/>
      <c r="S7" s="211"/>
      <c r="T7" s="211"/>
      <c r="U7" s="211"/>
      <c r="V7" s="211"/>
      <c r="W7" s="211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150" t="s">
        <v>305</v>
      </c>
      <c r="AP7" s="65" t="s">
        <v>292</v>
      </c>
      <c r="AQ7" s="65"/>
      <c r="AR7" s="65"/>
      <c r="AS7" t="s">
        <v>527</v>
      </c>
    </row>
    <row r="8" spans="1:45" ht="15" x14ac:dyDescent="0.2">
      <c r="A8" s="61">
        <v>10683</v>
      </c>
      <c r="B8" s="233">
        <v>43650</v>
      </c>
      <c r="C8" s="62" t="s">
        <v>295</v>
      </c>
      <c r="D8" s="63" t="s">
        <v>296</v>
      </c>
      <c r="E8" s="63"/>
      <c r="F8" s="63" t="s">
        <v>303</v>
      </c>
      <c r="G8" s="179">
        <v>43646</v>
      </c>
      <c r="H8" s="65" t="s">
        <v>292</v>
      </c>
      <c r="I8" s="65" t="s">
        <v>293</v>
      </c>
      <c r="J8" s="65"/>
      <c r="K8" s="63" t="s">
        <v>280</v>
      </c>
      <c r="L8" s="193" t="s">
        <v>315</v>
      </c>
      <c r="M8" s="223">
        <v>122.89999999999999</v>
      </c>
      <c r="N8" s="223">
        <v>29.018181818181816</v>
      </c>
      <c r="O8" s="63"/>
      <c r="P8" s="63"/>
      <c r="Q8" s="211"/>
      <c r="R8" s="211"/>
      <c r="S8" s="211"/>
      <c r="T8" s="211"/>
      <c r="U8" s="211"/>
      <c r="V8" s="211"/>
      <c r="W8" s="211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150" t="s">
        <v>305</v>
      </c>
      <c r="AP8" s="65" t="s">
        <v>292</v>
      </c>
      <c r="AQ8" s="65"/>
      <c r="AR8" s="65"/>
      <c r="AS8" t="s">
        <v>531</v>
      </c>
    </row>
    <row r="9" spans="1:45" ht="15" x14ac:dyDescent="0.2">
      <c r="A9" s="61">
        <v>4102</v>
      </c>
      <c r="B9" s="233">
        <v>43650</v>
      </c>
      <c r="C9" s="62" t="s">
        <v>295</v>
      </c>
      <c r="D9" s="63" t="s">
        <v>296</v>
      </c>
      <c r="E9" s="63"/>
      <c r="F9" s="63" t="s">
        <v>303</v>
      </c>
      <c r="G9" s="179">
        <v>43646</v>
      </c>
      <c r="H9" s="65" t="s">
        <v>297</v>
      </c>
      <c r="I9" s="65" t="s">
        <v>292</v>
      </c>
      <c r="J9" s="65"/>
      <c r="K9" s="63" t="s">
        <v>281</v>
      </c>
      <c r="L9" s="193" t="s">
        <v>315</v>
      </c>
      <c r="M9" s="223">
        <v>122.91818181818182</v>
      </c>
      <c r="N9" s="223">
        <v>28.981818181818177</v>
      </c>
      <c r="O9" s="63"/>
      <c r="P9" s="63"/>
      <c r="Q9" s="211"/>
      <c r="R9" s="211"/>
      <c r="S9" s="211"/>
      <c r="T9" s="211"/>
      <c r="U9" s="211"/>
      <c r="V9" s="211"/>
      <c r="W9" s="211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150" t="s">
        <v>305</v>
      </c>
      <c r="AP9" s="65" t="s">
        <v>292</v>
      </c>
      <c r="AQ9" s="65"/>
      <c r="AR9" s="65"/>
      <c r="AS9" t="s">
        <v>535</v>
      </c>
    </row>
    <row r="10" spans="1:45" ht="15" x14ac:dyDescent="0.2">
      <c r="A10" s="61">
        <v>10489</v>
      </c>
      <c r="B10" s="233">
        <v>43650</v>
      </c>
      <c r="C10" s="62" t="s">
        <v>295</v>
      </c>
      <c r="D10" s="63" t="s">
        <v>296</v>
      </c>
      <c r="E10" s="63"/>
      <c r="F10" s="63" t="s">
        <v>303</v>
      </c>
      <c r="G10" s="179">
        <v>43646</v>
      </c>
      <c r="H10" s="65" t="s">
        <v>297</v>
      </c>
      <c r="I10" s="65" t="s">
        <v>292</v>
      </c>
      <c r="J10" s="65"/>
      <c r="K10" s="63" t="s">
        <v>294</v>
      </c>
      <c r="L10" s="193" t="s">
        <v>315</v>
      </c>
      <c r="M10" s="223">
        <v>114.69999999999999</v>
      </c>
      <c r="N10" s="223">
        <v>29.7</v>
      </c>
      <c r="O10" s="63"/>
      <c r="P10" s="63"/>
      <c r="Q10" s="211"/>
      <c r="R10" s="211"/>
      <c r="S10" s="211"/>
      <c r="T10" s="211"/>
      <c r="U10" s="211"/>
      <c r="V10" s="211"/>
      <c r="W10" s="211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150" t="s">
        <v>305</v>
      </c>
      <c r="AP10" s="65" t="s">
        <v>292</v>
      </c>
      <c r="AQ10" s="65"/>
      <c r="AR10" s="65"/>
      <c r="AS10" t="s">
        <v>539</v>
      </c>
    </row>
    <row r="11" spans="1:45" ht="15" x14ac:dyDescent="0.2">
      <c r="A11" s="61">
        <v>10394</v>
      </c>
      <c r="B11" s="233">
        <v>43650</v>
      </c>
      <c r="C11" s="62" t="s">
        <v>295</v>
      </c>
      <c r="D11" s="63" t="s">
        <v>296</v>
      </c>
      <c r="E11" s="63"/>
      <c r="F11" s="63" t="s">
        <v>303</v>
      </c>
      <c r="G11" s="64">
        <v>43649</v>
      </c>
      <c r="H11" s="65" t="s">
        <v>297</v>
      </c>
      <c r="I11" s="65" t="s">
        <v>292</v>
      </c>
      <c r="J11" s="65"/>
      <c r="K11" s="63" t="s">
        <v>306</v>
      </c>
      <c r="L11" s="193" t="s">
        <v>315</v>
      </c>
      <c r="M11" s="223">
        <v>119.99999999999999</v>
      </c>
      <c r="N11" s="223">
        <v>29.199999999999996</v>
      </c>
      <c r="O11" s="63" t="s">
        <v>307</v>
      </c>
      <c r="P11" s="63">
        <v>1350</v>
      </c>
      <c r="Q11" s="223">
        <v>34.4</v>
      </c>
      <c r="R11" s="211"/>
      <c r="S11" s="211"/>
      <c r="T11" s="211"/>
      <c r="U11" s="211"/>
      <c r="V11" s="211"/>
      <c r="W11" s="211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t="s">
        <v>305</v>
      </c>
      <c r="AP11" s="65" t="s">
        <v>292</v>
      </c>
      <c r="AQ11" s="65"/>
      <c r="AR11" s="65"/>
      <c r="AS11" t="s">
        <v>542</v>
      </c>
    </row>
    <row r="12" spans="1:45" ht="15" x14ac:dyDescent="0.2">
      <c r="A12" s="61">
        <v>9912</v>
      </c>
      <c r="B12" s="233">
        <v>43650</v>
      </c>
      <c r="C12" s="62" t="s">
        <v>295</v>
      </c>
      <c r="D12" s="63" t="s">
        <v>296</v>
      </c>
      <c r="E12" s="63"/>
      <c r="F12" s="63" t="s">
        <v>303</v>
      </c>
      <c r="G12" s="179">
        <v>43646</v>
      </c>
      <c r="H12" s="65" t="s">
        <v>292</v>
      </c>
      <c r="I12" s="65" t="s">
        <v>293</v>
      </c>
      <c r="J12" s="65"/>
      <c r="K12" s="63" t="s">
        <v>308</v>
      </c>
      <c r="L12" s="193" t="s">
        <v>315</v>
      </c>
      <c r="M12" s="223">
        <v>78.454545454545439</v>
      </c>
      <c r="N12" s="223">
        <v>32.572727272727271</v>
      </c>
      <c r="O12" s="63"/>
      <c r="P12" s="63"/>
      <c r="Q12" s="211"/>
      <c r="R12" s="211"/>
      <c r="S12" s="211"/>
      <c r="T12" s="211"/>
      <c r="U12" s="211"/>
      <c r="V12" s="211"/>
      <c r="W12" s="211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t="s">
        <v>305</v>
      </c>
      <c r="AP12" s="65" t="s">
        <v>292</v>
      </c>
      <c r="AQ12" s="65"/>
      <c r="AR12" s="65"/>
      <c r="AS12" t="s">
        <v>546</v>
      </c>
    </row>
    <row r="13" spans="1:45" ht="15" x14ac:dyDescent="0.2">
      <c r="A13" s="61"/>
      <c r="B13" s="233">
        <v>43650</v>
      </c>
      <c r="C13" s="62" t="s">
        <v>295</v>
      </c>
      <c r="D13" s="63" t="s">
        <v>296</v>
      </c>
      <c r="E13" s="63"/>
      <c r="F13" s="63" t="s">
        <v>303</v>
      </c>
      <c r="G13" s="179">
        <v>43646</v>
      </c>
      <c r="H13" s="65" t="s">
        <v>297</v>
      </c>
      <c r="I13" s="65" t="s">
        <v>292</v>
      </c>
      <c r="J13" s="65"/>
      <c r="K13" s="63" t="s">
        <v>371</v>
      </c>
      <c r="L13" s="193" t="s">
        <v>315</v>
      </c>
      <c r="M13" s="223">
        <v>114.98181818181817</v>
      </c>
      <c r="N13" s="223">
        <v>29.290909090909089</v>
      </c>
      <c r="O13" s="63"/>
      <c r="P13" s="63"/>
      <c r="Q13" s="211"/>
      <c r="R13" s="211"/>
      <c r="S13" s="211"/>
      <c r="T13" s="211"/>
      <c r="U13" s="211"/>
      <c r="V13" s="211"/>
      <c r="W13" s="211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t="s">
        <v>305</v>
      </c>
      <c r="AP13" s="65" t="s">
        <v>292</v>
      </c>
      <c r="AQ13" s="65"/>
      <c r="AR13" s="65"/>
      <c r="AS13" t="s">
        <v>550</v>
      </c>
    </row>
    <row r="14" spans="1:45" ht="15" x14ac:dyDescent="0.2">
      <c r="A14" s="61"/>
      <c r="B14" s="233">
        <v>43650</v>
      </c>
      <c r="C14" s="62" t="s">
        <v>295</v>
      </c>
      <c r="D14" s="63" t="s">
        <v>296</v>
      </c>
      <c r="E14" s="63"/>
      <c r="F14" s="63" t="s">
        <v>303</v>
      </c>
      <c r="G14" s="179">
        <v>43646</v>
      </c>
      <c r="H14" s="65" t="s">
        <v>297</v>
      </c>
      <c r="I14" s="65" t="s">
        <v>292</v>
      </c>
      <c r="J14" s="65"/>
      <c r="K14" s="63" t="s">
        <v>379</v>
      </c>
      <c r="L14" s="193" t="s">
        <v>315</v>
      </c>
      <c r="M14" s="223">
        <v>107</v>
      </c>
      <c r="N14" s="223">
        <v>30.299999999999997</v>
      </c>
      <c r="O14" s="63" t="s">
        <v>307</v>
      </c>
      <c r="P14" s="67">
        <v>1370</v>
      </c>
      <c r="Q14" s="223">
        <v>54.999999999999993</v>
      </c>
      <c r="R14" s="211"/>
      <c r="S14" s="211"/>
      <c r="T14" s="211"/>
      <c r="U14" s="211"/>
      <c r="V14" s="211"/>
      <c r="W14" s="211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t="s">
        <v>305</v>
      </c>
      <c r="AP14" s="65" t="s">
        <v>292</v>
      </c>
      <c r="AQ14" s="65"/>
      <c r="AR14" s="65"/>
      <c r="AS14" t="s">
        <v>555</v>
      </c>
    </row>
    <row r="15" spans="1:45" ht="15" x14ac:dyDescent="0.2">
      <c r="A15" s="61"/>
      <c r="B15" s="233">
        <v>43650</v>
      </c>
      <c r="C15" s="62" t="s">
        <v>295</v>
      </c>
      <c r="D15" s="63" t="s">
        <v>296</v>
      </c>
      <c r="E15" s="63"/>
      <c r="F15" s="63" t="s">
        <v>303</v>
      </c>
      <c r="G15" s="179">
        <v>43646</v>
      </c>
      <c r="H15" s="65" t="s">
        <v>297</v>
      </c>
      <c r="I15" s="65" t="s">
        <v>292</v>
      </c>
      <c r="J15" s="65"/>
      <c r="K15" s="63" t="s">
        <v>385</v>
      </c>
      <c r="L15" s="193" t="s">
        <v>315</v>
      </c>
      <c r="M15" s="223">
        <v>119.99999999999999</v>
      </c>
      <c r="N15" s="223">
        <v>29.299999999999994</v>
      </c>
      <c r="O15" s="63"/>
      <c r="P15" s="67"/>
      <c r="Q15" s="211"/>
      <c r="R15" s="211"/>
      <c r="S15" s="211"/>
      <c r="T15" s="211"/>
      <c r="U15" s="211"/>
      <c r="V15" s="211"/>
      <c r="W15" s="211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t="s">
        <v>305</v>
      </c>
      <c r="AP15" s="65" t="s">
        <v>292</v>
      </c>
      <c r="AQ15" s="65"/>
      <c r="AR15" s="65"/>
      <c r="AS15" t="s">
        <v>556</v>
      </c>
    </row>
    <row r="16" spans="1:45" ht="15" x14ac:dyDescent="0.2">
      <c r="A16" s="61"/>
      <c r="B16" s="233">
        <v>43650</v>
      </c>
      <c r="C16" s="62" t="s">
        <v>295</v>
      </c>
      <c r="D16" s="63" t="s">
        <v>296</v>
      </c>
      <c r="E16" s="63"/>
      <c r="F16" s="63" t="s">
        <v>303</v>
      </c>
      <c r="G16" s="179">
        <v>43646</v>
      </c>
      <c r="H16" s="65" t="s">
        <v>297</v>
      </c>
      <c r="I16" s="65" t="s">
        <v>292</v>
      </c>
      <c r="J16" s="65"/>
      <c r="K16" s="209" t="s">
        <v>502</v>
      </c>
      <c r="L16" s="193" t="s">
        <v>315</v>
      </c>
      <c r="M16" s="223">
        <v>138</v>
      </c>
      <c r="N16" s="223">
        <v>27.799999999999997</v>
      </c>
      <c r="O16" s="211"/>
      <c r="P16" s="67"/>
      <c r="Q16" s="211"/>
      <c r="R16" s="211"/>
      <c r="S16" s="211"/>
      <c r="T16" s="211"/>
      <c r="U16" s="211"/>
      <c r="V16" s="211"/>
      <c r="W16" s="211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t="s">
        <v>305</v>
      </c>
      <c r="AP16" s="65" t="s">
        <v>292</v>
      </c>
      <c r="AQ16" s="65"/>
      <c r="AR16" s="65"/>
      <c r="AS16" t="s">
        <v>559</v>
      </c>
    </row>
    <row r="17" spans="1:45" ht="15" x14ac:dyDescent="0.2">
      <c r="A17" s="234" t="s">
        <v>554</v>
      </c>
      <c r="B17" s="233">
        <v>43650</v>
      </c>
      <c r="C17" s="62" t="s">
        <v>295</v>
      </c>
      <c r="D17" s="63" t="s">
        <v>296</v>
      </c>
      <c r="E17" s="63"/>
      <c r="F17" s="63" t="s">
        <v>303</v>
      </c>
      <c r="G17" s="179">
        <v>43646</v>
      </c>
      <c r="H17" s="65" t="s">
        <v>297</v>
      </c>
      <c r="I17" s="65" t="s">
        <v>292</v>
      </c>
      <c r="J17" s="65"/>
      <c r="K17" s="209" t="s">
        <v>563</v>
      </c>
      <c r="L17" s="193" t="s">
        <v>315</v>
      </c>
      <c r="M17" s="223">
        <v>98.181818181818173</v>
      </c>
      <c r="N17" s="223">
        <v>26.545454545454543</v>
      </c>
      <c r="O17" s="211"/>
      <c r="P17" s="67"/>
      <c r="Q17" s="211"/>
      <c r="R17" s="211"/>
      <c r="S17" s="211"/>
      <c r="T17" s="211"/>
      <c r="U17" s="211"/>
      <c r="V17" s="211"/>
      <c r="W17" s="211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t="s">
        <v>305</v>
      </c>
      <c r="AP17" s="65" t="s">
        <v>292</v>
      </c>
      <c r="AQ17" s="65"/>
      <c r="AR17" s="65"/>
      <c r="AS17" s="194" t="s">
        <v>564</v>
      </c>
    </row>
    <row r="18" spans="1:45" ht="15" x14ac:dyDescent="0.2">
      <c r="A18" s="234" t="s">
        <v>554</v>
      </c>
      <c r="B18" s="233">
        <v>43650</v>
      </c>
      <c r="C18" s="62" t="s">
        <v>295</v>
      </c>
      <c r="D18" s="63" t="s">
        <v>296</v>
      </c>
      <c r="E18" s="63"/>
      <c r="F18" s="63" t="s">
        <v>303</v>
      </c>
      <c r="G18" s="179">
        <v>43646</v>
      </c>
      <c r="H18" s="65" t="s">
        <v>297</v>
      </c>
      <c r="I18" s="65" t="s">
        <v>292</v>
      </c>
      <c r="J18" s="65"/>
      <c r="K18" s="209" t="s">
        <v>438</v>
      </c>
      <c r="L18" s="193" t="s">
        <v>315</v>
      </c>
      <c r="M18" s="223">
        <v>116.15454545454544</v>
      </c>
      <c r="N18" s="223">
        <v>29.572727272727271</v>
      </c>
      <c r="O18" s="211"/>
      <c r="P18" s="67"/>
      <c r="Q18" s="211"/>
      <c r="R18" s="211"/>
      <c r="S18" s="211"/>
      <c r="T18" s="211"/>
      <c r="U18" s="211"/>
      <c r="V18" s="211"/>
      <c r="W18" s="211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t="s">
        <v>305</v>
      </c>
      <c r="AP18" s="65" t="s">
        <v>292</v>
      </c>
      <c r="AQ18" s="65"/>
      <c r="AR18" s="65"/>
      <c r="AS18" t="s">
        <v>565</v>
      </c>
    </row>
    <row r="19" spans="1:45" ht="15" x14ac:dyDescent="0.2">
      <c r="A19" s="234" t="s">
        <v>554</v>
      </c>
      <c r="B19" s="233">
        <v>43650</v>
      </c>
      <c r="C19" s="62" t="s">
        <v>295</v>
      </c>
      <c r="D19" s="63" t="s">
        <v>296</v>
      </c>
      <c r="E19" s="63"/>
      <c r="F19" s="63" t="s">
        <v>303</v>
      </c>
      <c r="G19" s="179">
        <v>43630</v>
      </c>
      <c r="H19" s="65" t="s">
        <v>297</v>
      </c>
      <c r="I19" s="65" t="s">
        <v>292</v>
      </c>
      <c r="J19" s="65"/>
      <c r="K19" s="209" t="s">
        <v>568</v>
      </c>
      <c r="L19" s="193" t="s">
        <v>315</v>
      </c>
      <c r="M19" s="223">
        <v>99</v>
      </c>
      <c r="N19" s="223">
        <v>30.9</v>
      </c>
      <c r="O19" s="211"/>
      <c r="P19" s="67"/>
      <c r="Q19" s="211"/>
      <c r="R19" s="211"/>
      <c r="S19" s="211"/>
      <c r="T19" s="211"/>
      <c r="U19" s="211"/>
      <c r="V19" s="211"/>
      <c r="W19" s="211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t="s">
        <v>305</v>
      </c>
      <c r="AP19" s="65" t="s">
        <v>292</v>
      </c>
      <c r="AQ19" s="65"/>
      <c r="AR19" s="65"/>
      <c r="AS19" t="s">
        <v>569</v>
      </c>
    </row>
    <row r="20" spans="1:45" ht="15" x14ac:dyDescent="0.2">
      <c r="A20" s="234" t="s">
        <v>554</v>
      </c>
      <c r="B20" s="233">
        <v>43650</v>
      </c>
      <c r="C20" s="62" t="s">
        <v>295</v>
      </c>
      <c r="D20" s="63" t="s">
        <v>296</v>
      </c>
      <c r="E20" s="63"/>
      <c r="F20" s="63" t="s">
        <v>303</v>
      </c>
      <c r="G20" s="179">
        <v>43646</v>
      </c>
      <c r="H20" s="65" t="s">
        <v>297</v>
      </c>
      <c r="I20" s="65" t="s">
        <v>292</v>
      </c>
      <c r="J20" s="65"/>
      <c r="K20" s="209" t="s">
        <v>381</v>
      </c>
      <c r="L20" s="193" t="s">
        <v>315</v>
      </c>
      <c r="M20" s="223">
        <v>105.99999999999999</v>
      </c>
      <c r="N20" s="223">
        <v>29.999999999999996</v>
      </c>
      <c r="O20" s="211"/>
      <c r="P20" s="67"/>
      <c r="Q20" s="211"/>
      <c r="R20" s="211"/>
      <c r="S20" s="211"/>
      <c r="T20" s="211"/>
      <c r="U20" s="211"/>
      <c r="V20" s="211"/>
      <c r="W20" s="211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t="s">
        <v>305</v>
      </c>
      <c r="AP20" s="65" t="s">
        <v>292</v>
      </c>
      <c r="AQ20" s="65"/>
      <c r="AR20" s="65"/>
      <c r="AS20" t="s">
        <v>570</v>
      </c>
    </row>
    <row r="21" spans="1:45" ht="15" x14ac:dyDescent="0.2">
      <c r="A21" s="61">
        <v>10423</v>
      </c>
      <c r="B21" s="233">
        <v>43650</v>
      </c>
      <c r="C21" s="62" t="s">
        <v>295</v>
      </c>
      <c r="D21" s="63" t="s">
        <v>296</v>
      </c>
      <c r="E21" s="63"/>
      <c r="F21" s="63" t="s">
        <v>310</v>
      </c>
      <c r="G21" s="192">
        <v>43648</v>
      </c>
      <c r="H21" s="65" t="s">
        <v>297</v>
      </c>
      <c r="I21" s="65" t="s">
        <v>292</v>
      </c>
      <c r="J21" s="65"/>
      <c r="K21" s="63" t="s">
        <v>271</v>
      </c>
      <c r="L21" s="193" t="s">
        <v>315</v>
      </c>
      <c r="M21" s="223">
        <v>121.23636363636363</v>
      </c>
      <c r="N21" s="223">
        <v>29.18181818181818</v>
      </c>
      <c r="O21" s="63"/>
      <c r="P21" s="63"/>
      <c r="Q21" s="211"/>
      <c r="R21" s="211"/>
      <c r="S21" s="211"/>
      <c r="T21" s="211"/>
      <c r="U21" s="211"/>
      <c r="V21" s="211"/>
      <c r="W21" s="211"/>
      <c r="X21" s="63"/>
      <c r="Y21" s="63"/>
      <c r="Z21" s="63"/>
      <c r="AA21" s="63"/>
      <c r="AB21" s="63"/>
      <c r="AC21" s="63"/>
      <c r="AD21" s="63"/>
      <c r="AE21" s="223">
        <v>21.881818181818179</v>
      </c>
      <c r="AF21" s="63"/>
      <c r="AG21" s="63"/>
      <c r="AH21" s="63"/>
      <c r="AI21" s="63"/>
      <c r="AJ21" s="63"/>
      <c r="AK21" s="63"/>
      <c r="AL21" s="63"/>
      <c r="AM21" s="63"/>
      <c r="AN21" s="63"/>
      <c r="AO21" s="150" t="s">
        <v>311</v>
      </c>
      <c r="AP21" s="65" t="s">
        <v>292</v>
      </c>
      <c r="AQ21" s="65"/>
      <c r="AR21" s="65"/>
      <c r="AS21" t="s">
        <v>513</v>
      </c>
    </row>
    <row r="22" spans="1:45" ht="15" x14ac:dyDescent="0.2">
      <c r="A22" s="61">
        <v>8805</v>
      </c>
      <c r="B22" s="233">
        <v>43650</v>
      </c>
      <c r="C22" s="62" t="s">
        <v>295</v>
      </c>
      <c r="D22" s="63" t="s">
        <v>296</v>
      </c>
      <c r="E22" s="63"/>
      <c r="F22" s="63" t="s">
        <v>310</v>
      </c>
      <c r="G22" s="179">
        <v>43646</v>
      </c>
      <c r="H22" s="65" t="s">
        <v>292</v>
      </c>
      <c r="I22" s="65" t="s">
        <v>293</v>
      </c>
      <c r="J22" s="65"/>
      <c r="K22" s="63" t="s">
        <v>273</v>
      </c>
      <c r="L22" s="193" t="s">
        <v>315</v>
      </c>
      <c r="M22" s="223">
        <v>109.99999999999999</v>
      </c>
      <c r="N22" s="223">
        <v>29.6</v>
      </c>
      <c r="O22" s="209" t="s">
        <v>307</v>
      </c>
      <c r="P22" s="220">
        <v>1020</v>
      </c>
      <c r="Q22" s="223">
        <v>32.999999999999993</v>
      </c>
      <c r="R22" s="231"/>
      <c r="S22" s="219"/>
      <c r="T22" s="232"/>
      <c r="U22" s="219"/>
      <c r="V22" s="219"/>
      <c r="W22" s="219"/>
      <c r="X22" s="209"/>
      <c r="Y22" s="221"/>
      <c r="Z22" s="221"/>
      <c r="AA22" s="221"/>
      <c r="AB22" s="221"/>
      <c r="AC22" s="221"/>
      <c r="AD22" s="221"/>
      <c r="AE22" s="223">
        <v>22.499999999999996</v>
      </c>
      <c r="AF22" s="63"/>
      <c r="AG22" s="63"/>
      <c r="AH22" s="63"/>
      <c r="AI22" s="63"/>
      <c r="AJ22" s="63"/>
      <c r="AK22" s="63"/>
      <c r="AL22" s="63"/>
      <c r="AM22" s="63"/>
      <c r="AN22" s="63"/>
      <c r="AO22" s="150" t="s">
        <v>311</v>
      </c>
      <c r="AP22" s="65" t="s">
        <v>292</v>
      </c>
      <c r="AQ22" s="65"/>
      <c r="AR22" s="65"/>
      <c r="AS22" t="s">
        <v>516</v>
      </c>
    </row>
    <row r="23" spans="1:45" ht="15" x14ac:dyDescent="0.2">
      <c r="A23" s="61">
        <v>1691</v>
      </c>
      <c r="B23" s="233">
        <v>43650</v>
      </c>
      <c r="C23" s="62" t="s">
        <v>295</v>
      </c>
      <c r="D23" s="63" t="s">
        <v>296</v>
      </c>
      <c r="E23" s="63"/>
      <c r="F23" s="63" t="s">
        <v>310</v>
      </c>
      <c r="G23" s="179">
        <v>43646</v>
      </c>
      <c r="H23" s="65" t="s">
        <v>297</v>
      </c>
      <c r="I23" s="65" t="s">
        <v>292</v>
      </c>
      <c r="J23" s="65"/>
      <c r="K23" s="63" t="s">
        <v>274</v>
      </c>
      <c r="L23" s="193" t="s">
        <v>315</v>
      </c>
      <c r="M23" s="223">
        <v>98.827272727272714</v>
      </c>
      <c r="N23" s="223">
        <v>29.909090909090907</v>
      </c>
      <c r="O23" s="63"/>
      <c r="P23" s="63"/>
      <c r="Q23" s="211"/>
      <c r="R23" s="211"/>
      <c r="S23" s="211"/>
      <c r="T23" s="211"/>
      <c r="U23" s="211"/>
      <c r="V23" s="211"/>
      <c r="W23" s="211"/>
      <c r="X23" s="63"/>
      <c r="Y23" s="63"/>
      <c r="Z23" s="63"/>
      <c r="AA23" s="63"/>
      <c r="AB23" s="63"/>
      <c r="AC23" s="63"/>
      <c r="AD23" s="63"/>
      <c r="AE23" s="223">
        <v>22.063636363636363</v>
      </c>
      <c r="AF23" s="63"/>
      <c r="AG23" s="63"/>
      <c r="AH23" s="63"/>
      <c r="AI23" s="63"/>
      <c r="AJ23" s="63"/>
      <c r="AK23" s="63"/>
      <c r="AL23" s="63"/>
      <c r="AM23" s="63"/>
      <c r="AN23" s="63"/>
      <c r="AO23" s="150" t="s">
        <v>311</v>
      </c>
      <c r="AP23" s="65" t="s">
        <v>292</v>
      </c>
      <c r="AQ23" s="65"/>
      <c r="AR23" s="65"/>
      <c r="AS23" t="s">
        <v>519</v>
      </c>
    </row>
    <row r="24" spans="1:45" ht="15" x14ac:dyDescent="0.2">
      <c r="A24" s="61">
        <v>1692</v>
      </c>
      <c r="B24" s="233">
        <v>43683</v>
      </c>
      <c r="C24" s="62" t="s">
        <v>295</v>
      </c>
      <c r="D24" s="63" t="s">
        <v>296</v>
      </c>
      <c r="E24" s="63"/>
      <c r="F24" s="63" t="s">
        <v>310</v>
      </c>
      <c r="G24" s="179">
        <v>43678</v>
      </c>
      <c r="H24" s="65" t="s">
        <v>297</v>
      </c>
      <c r="I24" s="65" t="s">
        <v>292</v>
      </c>
      <c r="J24" s="65"/>
      <c r="K24" s="63" t="s">
        <v>275</v>
      </c>
      <c r="L24" s="193" t="s">
        <v>315</v>
      </c>
      <c r="M24" s="223">
        <v>108</v>
      </c>
      <c r="N24" s="223">
        <v>30.472727272727273</v>
      </c>
      <c r="O24" s="63"/>
      <c r="P24" s="63"/>
      <c r="Q24" s="211"/>
      <c r="R24" s="211"/>
      <c r="S24" s="211"/>
      <c r="T24" s="211"/>
      <c r="U24" s="211"/>
      <c r="V24" s="211"/>
      <c r="W24" s="211"/>
      <c r="X24" s="63"/>
      <c r="Y24" s="63"/>
      <c r="Z24" s="63"/>
      <c r="AA24" s="63"/>
      <c r="AB24" s="63"/>
      <c r="AC24" s="63"/>
      <c r="AD24" s="63"/>
      <c r="AE24" s="223">
        <v>20.350000000000001</v>
      </c>
      <c r="AF24" s="63"/>
      <c r="AG24" s="63"/>
      <c r="AH24" s="63"/>
      <c r="AI24" s="63"/>
      <c r="AJ24" s="63"/>
      <c r="AK24" s="63"/>
      <c r="AL24" s="63"/>
      <c r="AM24" s="63"/>
      <c r="AN24" s="63"/>
      <c r="AO24" s="150" t="s">
        <v>311</v>
      </c>
      <c r="AP24" s="65" t="s">
        <v>292</v>
      </c>
      <c r="AQ24" s="65"/>
      <c r="AR24" s="65"/>
      <c r="AS24" t="s">
        <v>521</v>
      </c>
    </row>
    <row r="25" spans="1:45" ht="15" x14ac:dyDescent="0.2">
      <c r="A25" s="61">
        <v>10562</v>
      </c>
      <c r="B25" s="233">
        <v>43650</v>
      </c>
      <c r="C25" s="62" t="s">
        <v>295</v>
      </c>
      <c r="D25" s="63" t="s">
        <v>296</v>
      </c>
      <c r="E25" s="63"/>
      <c r="F25" s="63" t="s">
        <v>310</v>
      </c>
      <c r="G25" s="179">
        <v>43646</v>
      </c>
      <c r="H25" s="65" t="s">
        <v>297</v>
      </c>
      <c r="I25" s="65" t="s">
        <v>292</v>
      </c>
      <c r="J25" s="65"/>
      <c r="K25" s="63" t="s">
        <v>276</v>
      </c>
      <c r="L25" s="193" t="s">
        <v>315</v>
      </c>
      <c r="M25" s="223">
        <v>124.92727272727271</v>
      </c>
      <c r="N25" s="223">
        <v>29.127272727272725</v>
      </c>
      <c r="O25" s="63"/>
      <c r="P25" s="63"/>
      <c r="Q25" s="211"/>
      <c r="R25" s="211"/>
      <c r="S25" s="211"/>
      <c r="T25" s="211"/>
      <c r="U25" s="211"/>
      <c r="V25" s="211"/>
      <c r="W25" s="211"/>
      <c r="X25" s="63"/>
      <c r="Y25" s="63"/>
      <c r="Z25" s="63"/>
      <c r="AA25" s="63"/>
      <c r="AB25" s="63"/>
      <c r="AC25" s="63"/>
      <c r="AD25" s="63"/>
      <c r="AE25" s="223">
        <v>19.790909090909089</v>
      </c>
      <c r="AF25" s="63"/>
      <c r="AG25" s="63"/>
      <c r="AH25" s="63"/>
      <c r="AI25" s="63"/>
      <c r="AJ25" s="63"/>
      <c r="AK25" s="63"/>
      <c r="AL25" s="63"/>
      <c r="AM25" s="63"/>
      <c r="AN25" s="63"/>
      <c r="AO25" s="150" t="s">
        <v>311</v>
      </c>
      <c r="AP25" s="65" t="s">
        <v>292</v>
      </c>
      <c r="AQ25" s="65"/>
      <c r="AR25" s="65"/>
      <c r="AS25" t="s">
        <v>524</v>
      </c>
    </row>
    <row r="26" spans="1:45" ht="15" x14ac:dyDescent="0.2">
      <c r="A26" s="61">
        <v>3618</v>
      </c>
      <c r="B26" s="233">
        <v>43650</v>
      </c>
      <c r="C26" s="62" t="s">
        <v>295</v>
      </c>
      <c r="D26" s="63" t="s">
        <v>296</v>
      </c>
      <c r="E26" s="63"/>
      <c r="F26" s="63" t="s">
        <v>310</v>
      </c>
      <c r="G26" s="179">
        <v>43646</v>
      </c>
      <c r="H26" s="65" t="s">
        <v>297</v>
      </c>
      <c r="I26" s="65" t="s">
        <v>292</v>
      </c>
      <c r="J26" s="65"/>
      <c r="K26" s="63" t="s">
        <v>278</v>
      </c>
      <c r="L26" s="193" t="s">
        <v>315</v>
      </c>
      <c r="M26" s="223">
        <v>106.72727272727272</v>
      </c>
      <c r="N26" s="223">
        <v>30.563636363636359</v>
      </c>
      <c r="O26" s="209" t="s">
        <v>307</v>
      </c>
      <c r="P26" s="220">
        <v>1183</v>
      </c>
      <c r="Q26" s="223">
        <v>32.090909090909086</v>
      </c>
      <c r="R26" s="231"/>
      <c r="S26" s="219"/>
      <c r="T26" s="232"/>
      <c r="U26" s="219"/>
      <c r="V26" s="219"/>
      <c r="W26" s="219"/>
      <c r="X26" s="209"/>
      <c r="Y26" s="221"/>
      <c r="Z26" s="221"/>
      <c r="AA26" s="221"/>
      <c r="AB26" s="221"/>
      <c r="AC26" s="221"/>
      <c r="AD26" s="221"/>
      <c r="AE26" s="223">
        <v>21.481818181818181</v>
      </c>
      <c r="AF26" s="63"/>
      <c r="AG26" s="63"/>
      <c r="AH26" s="63"/>
      <c r="AI26" s="63"/>
      <c r="AJ26" s="63"/>
      <c r="AK26" s="63"/>
      <c r="AL26" s="63"/>
      <c r="AM26" s="63"/>
      <c r="AN26" s="63"/>
      <c r="AO26" s="150" t="s">
        <v>311</v>
      </c>
      <c r="AP26" s="65" t="s">
        <v>292</v>
      </c>
      <c r="AQ26" s="65"/>
      <c r="AR26" s="65"/>
      <c r="AS26" t="s">
        <v>528</v>
      </c>
    </row>
    <row r="27" spans="1:45" ht="15" x14ac:dyDescent="0.2">
      <c r="A27" s="61">
        <v>10684</v>
      </c>
      <c r="B27" s="233">
        <v>43650</v>
      </c>
      <c r="C27" s="62" t="s">
        <v>295</v>
      </c>
      <c r="D27" s="63" t="s">
        <v>296</v>
      </c>
      <c r="E27" s="63"/>
      <c r="F27" s="63" t="s">
        <v>310</v>
      </c>
      <c r="G27" s="179">
        <v>43646</v>
      </c>
      <c r="H27" s="65" t="s">
        <v>292</v>
      </c>
      <c r="I27" s="65" t="s">
        <v>293</v>
      </c>
      <c r="J27" s="65"/>
      <c r="K27" s="63" t="s">
        <v>280</v>
      </c>
      <c r="L27" s="193" t="s">
        <v>315</v>
      </c>
      <c r="M27" s="223">
        <v>127.49090909090908</v>
      </c>
      <c r="N27" s="223">
        <v>29.018181818181816</v>
      </c>
      <c r="O27" s="63"/>
      <c r="P27" s="63"/>
      <c r="Q27" s="211"/>
      <c r="R27" s="211"/>
      <c r="S27" s="211"/>
      <c r="T27" s="211"/>
      <c r="U27" s="211"/>
      <c r="V27" s="211"/>
      <c r="W27" s="211"/>
      <c r="X27" s="63"/>
      <c r="Y27" s="63"/>
      <c r="Z27" s="63"/>
      <c r="AA27" s="63"/>
      <c r="AB27" s="63"/>
      <c r="AC27" s="63"/>
      <c r="AD27" s="63"/>
      <c r="AE27" s="223">
        <v>18.890909090909091</v>
      </c>
      <c r="AF27" s="63"/>
      <c r="AG27" s="63"/>
      <c r="AH27" s="63"/>
      <c r="AI27" s="63"/>
      <c r="AJ27" s="63"/>
      <c r="AK27" s="63"/>
      <c r="AL27" s="63"/>
      <c r="AM27" s="63"/>
      <c r="AN27" s="63"/>
      <c r="AO27" s="150" t="s">
        <v>311</v>
      </c>
      <c r="AP27" s="65" t="s">
        <v>292</v>
      </c>
      <c r="AQ27" s="65"/>
      <c r="AR27" s="65"/>
      <c r="AS27" t="s">
        <v>532</v>
      </c>
    </row>
    <row r="28" spans="1:45" ht="15" x14ac:dyDescent="0.2">
      <c r="A28" s="61">
        <v>4103</v>
      </c>
      <c r="B28" s="233">
        <v>43650</v>
      </c>
      <c r="C28" s="62" t="s">
        <v>295</v>
      </c>
      <c r="D28" s="63" t="s">
        <v>296</v>
      </c>
      <c r="E28" s="63"/>
      <c r="F28" s="63" t="s">
        <v>310</v>
      </c>
      <c r="G28" s="179">
        <v>43646</v>
      </c>
      <c r="H28" s="65" t="s">
        <v>297</v>
      </c>
      <c r="I28" s="65" t="s">
        <v>292</v>
      </c>
      <c r="J28" s="65"/>
      <c r="K28" s="63" t="s">
        <v>281</v>
      </c>
      <c r="L28" s="193" t="s">
        <v>315</v>
      </c>
      <c r="M28" s="223">
        <v>122.91818181818182</v>
      </c>
      <c r="N28" s="223">
        <v>28.981818181818177</v>
      </c>
      <c r="O28" s="63"/>
      <c r="P28" s="63"/>
      <c r="Q28" s="211"/>
      <c r="R28" s="211"/>
      <c r="S28" s="211"/>
      <c r="T28" s="211"/>
      <c r="U28" s="211"/>
      <c r="V28" s="211"/>
      <c r="W28" s="211"/>
      <c r="X28" s="63"/>
      <c r="Y28" s="63"/>
      <c r="Z28" s="63"/>
      <c r="AA28" s="63"/>
      <c r="AB28" s="63"/>
      <c r="AC28" s="63"/>
      <c r="AD28" s="63"/>
      <c r="AE28" s="223">
        <v>21.981818181818181</v>
      </c>
      <c r="AF28" s="63"/>
      <c r="AG28" s="63"/>
      <c r="AH28" s="63"/>
      <c r="AI28" s="63"/>
      <c r="AJ28" s="63"/>
      <c r="AK28" s="63"/>
      <c r="AL28" s="63"/>
      <c r="AM28" s="63"/>
      <c r="AN28" s="63"/>
      <c r="AO28" s="150" t="s">
        <v>311</v>
      </c>
      <c r="AP28" s="65" t="s">
        <v>292</v>
      </c>
      <c r="AQ28" s="65"/>
      <c r="AR28" s="65"/>
      <c r="AS28" t="s">
        <v>536</v>
      </c>
    </row>
    <row r="29" spans="1:45" ht="15" x14ac:dyDescent="0.2">
      <c r="A29" s="61">
        <v>10490</v>
      </c>
      <c r="B29" s="233">
        <v>43650</v>
      </c>
      <c r="C29" s="62" t="s">
        <v>295</v>
      </c>
      <c r="D29" s="63" t="s">
        <v>296</v>
      </c>
      <c r="E29" s="63"/>
      <c r="F29" s="63" t="s">
        <v>310</v>
      </c>
      <c r="G29" s="179">
        <v>43646</v>
      </c>
      <c r="H29" s="65" t="s">
        <v>297</v>
      </c>
      <c r="I29" s="65" t="s">
        <v>292</v>
      </c>
      <c r="J29" s="65"/>
      <c r="K29" s="63" t="s">
        <v>294</v>
      </c>
      <c r="L29" s="193" t="s">
        <v>315</v>
      </c>
      <c r="M29" s="223">
        <v>117.60909090909091</v>
      </c>
      <c r="N29" s="223">
        <v>29.7</v>
      </c>
      <c r="O29" s="63"/>
      <c r="P29" s="63"/>
      <c r="Q29" s="211"/>
      <c r="R29" s="211"/>
      <c r="S29" s="211"/>
      <c r="T29" s="211"/>
      <c r="U29" s="211"/>
      <c r="V29" s="211"/>
      <c r="W29" s="211"/>
      <c r="X29" s="63"/>
      <c r="Y29" s="63"/>
      <c r="Z29" s="63"/>
      <c r="AA29" s="63"/>
      <c r="AB29" s="63"/>
      <c r="AC29" s="63"/>
      <c r="AD29" s="63"/>
      <c r="AE29" s="223">
        <v>19.436363636363634</v>
      </c>
      <c r="AF29" s="63"/>
      <c r="AG29" s="63"/>
      <c r="AH29" s="63"/>
      <c r="AI29" s="63"/>
      <c r="AJ29" s="63"/>
      <c r="AK29" s="63"/>
      <c r="AL29" s="63"/>
      <c r="AM29" s="63"/>
      <c r="AN29" s="63"/>
      <c r="AO29" s="150" t="s">
        <v>311</v>
      </c>
      <c r="AP29" s="65" t="s">
        <v>292</v>
      </c>
      <c r="AQ29" s="65"/>
      <c r="AR29" s="65"/>
      <c r="AS29" t="s">
        <v>540</v>
      </c>
    </row>
    <row r="30" spans="1:45" ht="15" x14ac:dyDescent="0.2">
      <c r="A30" s="61">
        <v>10395</v>
      </c>
      <c r="B30" s="233">
        <v>43650</v>
      </c>
      <c r="C30" s="62" t="s">
        <v>295</v>
      </c>
      <c r="D30" s="63" t="s">
        <v>296</v>
      </c>
      <c r="E30" s="63"/>
      <c r="F30" s="63" t="s">
        <v>310</v>
      </c>
      <c r="G30" s="64">
        <v>43649</v>
      </c>
      <c r="H30" s="65" t="s">
        <v>297</v>
      </c>
      <c r="I30" s="65" t="s">
        <v>292</v>
      </c>
      <c r="J30" s="65"/>
      <c r="K30" s="63" t="s">
        <v>306</v>
      </c>
      <c r="L30" s="193" t="s">
        <v>315</v>
      </c>
      <c r="M30" s="223">
        <v>124.99999999999999</v>
      </c>
      <c r="N30" s="223">
        <v>29.199999999999996</v>
      </c>
      <c r="O30" s="63" t="s">
        <v>307</v>
      </c>
      <c r="P30" s="63">
        <v>1350</v>
      </c>
      <c r="Q30" s="223">
        <v>34.4</v>
      </c>
      <c r="R30" s="211"/>
      <c r="S30" s="211"/>
      <c r="T30" s="211"/>
      <c r="U30" s="211"/>
      <c r="V30" s="211"/>
      <c r="W30" s="211"/>
      <c r="X30" s="63"/>
      <c r="Y30" s="63"/>
      <c r="Z30" s="63"/>
      <c r="AA30" s="63"/>
      <c r="AB30" s="63"/>
      <c r="AC30" s="63"/>
      <c r="AD30" s="63"/>
      <c r="AE30" s="223">
        <v>16.899999999999999</v>
      </c>
      <c r="AF30" s="63"/>
      <c r="AG30" s="63"/>
      <c r="AH30" s="63"/>
      <c r="AI30" s="63"/>
      <c r="AJ30" s="63"/>
      <c r="AK30" s="63"/>
      <c r="AL30" s="63"/>
      <c r="AM30" s="63"/>
      <c r="AN30" s="63"/>
      <c r="AO30" s="150" t="s">
        <v>311</v>
      </c>
      <c r="AP30" s="65" t="s">
        <v>292</v>
      </c>
      <c r="AQ30" s="65"/>
      <c r="AR30" s="65"/>
      <c r="AS30" t="s">
        <v>543</v>
      </c>
    </row>
    <row r="31" spans="1:45" ht="15" x14ac:dyDescent="0.2">
      <c r="A31" s="61">
        <v>9913</v>
      </c>
      <c r="B31" s="233">
        <v>43650</v>
      </c>
      <c r="C31" s="62" t="s">
        <v>295</v>
      </c>
      <c r="D31" s="63" t="s">
        <v>296</v>
      </c>
      <c r="E31" s="63"/>
      <c r="F31" s="63" t="s">
        <v>310</v>
      </c>
      <c r="G31" s="179">
        <v>43646</v>
      </c>
      <c r="H31" s="65" t="s">
        <v>292</v>
      </c>
      <c r="I31" s="65" t="s">
        <v>293</v>
      </c>
      <c r="J31" s="65"/>
      <c r="K31" s="63" t="s">
        <v>308</v>
      </c>
      <c r="L31" s="193" t="s">
        <v>315</v>
      </c>
      <c r="M31" s="223">
        <v>78.454545454545439</v>
      </c>
      <c r="N31" s="223">
        <v>32.572727272727271</v>
      </c>
      <c r="O31" s="63"/>
      <c r="P31" s="63"/>
      <c r="Q31" s="211"/>
      <c r="R31" s="211"/>
      <c r="S31" s="211"/>
      <c r="T31" s="211"/>
      <c r="U31" s="211"/>
      <c r="V31" s="211"/>
      <c r="W31" s="211"/>
      <c r="X31" s="63"/>
      <c r="Y31" s="63"/>
      <c r="Z31" s="63"/>
      <c r="AA31" s="63"/>
      <c r="AB31" s="63"/>
      <c r="AC31" s="63"/>
      <c r="AD31" s="63"/>
      <c r="AE31" s="223">
        <v>22.254545454545454</v>
      </c>
      <c r="AF31" s="63"/>
      <c r="AG31" s="63"/>
      <c r="AH31" s="63"/>
      <c r="AI31" s="63"/>
      <c r="AJ31" s="63"/>
      <c r="AK31" s="63"/>
      <c r="AL31" s="63"/>
      <c r="AM31" s="63"/>
      <c r="AN31" s="63"/>
      <c r="AO31" s="150" t="s">
        <v>311</v>
      </c>
      <c r="AP31" s="65" t="s">
        <v>292</v>
      </c>
      <c r="AQ31" s="65"/>
      <c r="AR31" s="65"/>
      <c r="AS31" t="s">
        <v>547</v>
      </c>
    </row>
    <row r="32" spans="1:45" ht="15" x14ac:dyDescent="0.2">
      <c r="A32" s="61"/>
      <c r="B32" s="233">
        <v>43650</v>
      </c>
      <c r="C32" s="62" t="s">
        <v>295</v>
      </c>
      <c r="D32" s="63" t="s">
        <v>296</v>
      </c>
      <c r="E32" s="63"/>
      <c r="F32" s="63" t="s">
        <v>310</v>
      </c>
      <c r="G32" s="179">
        <v>43646</v>
      </c>
      <c r="H32" s="65" t="s">
        <v>297</v>
      </c>
      <c r="I32" s="65" t="s">
        <v>292</v>
      </c>
      <c r="J32" s="65"/>
      <c r="K32" s="63" t="s">
        <v>371</v>
      </c>
      <c r="L32" s="193" t="s">
        <v>315</v>
      </c>
      <c r="M32" s="223">
        <v>114.98181818181817</v>
      </c>
      <c r="N32" s="223">
        <v>29.290909090909089</v>
      </c>
      <c r="O32" s="63"/>
      <c r="P32" s="63"/>
      <c r="Q32" s="211"/>
      <c r="R32" s="211"/>
      <c r="S32" s="211"/>
      <c r="T32" s="211"/>
      <c r="U32" s="211"/>
      <c r="V32" s="211"/>
      <c r="W32" s="211"/>
      <c r="X32" s="63"/>
      <c r="Y32" s="63"/>
      <c r="Z32" s="63"/>
      <c r="AA32" s="63"/>
      <c r="AB32" s="63"/>
      <c r="AC32" s="63"/>
      <c r="AD32" s="63"/>
      <c r="AE32" s="223">
        <v>21.190909090909088</v>
      </c>
      <c r="AF32" s="63"/>
      <c r="AG32" s="63"/>
      <c r="AH32" s="63"/>
      <c r="AI32" s="63"/>
      <c r="AJ32" s="63"/>
      <c r="AK32" s="63"/>
      <c r="AL32" s="63"/>
      <c r="AM32" s="63"/>
      <c r="AN32" s="63"/>
      <c r="AO32" s="150" t="s">
        <v>311</v>
      </c>
      <c r="AP32" s="65" t="s">
        <v>292</v>
      </c>
      <c r="AQ32" s="65"/>
      <c r="AR32" s="65"/>
      <c r="AS32" t="s">
        <v>551</v>
      </c>
    </row>
    <row r="33" spans="1:45" ht="15" x14ac:dyDescent="0.2">
      <c r="A33" s="61"/>
      <c r="B33" s="233">
        <v>43650</v>
      </c>
      <c r="C33" s="62" t="s">
        <v>295</v>
      </c>
      <c r="D33" s="63" t="s">
        <v>296</v>
      </c>
      <c r="E33" s="63"/>
      <c r="F33" s="63" t="s">
        <v>310</v>
      </c>
      <c r="G33" s="179">
        <v>43646</v>
      </c>
      <c r="H33" s="65" t="s">
        <v>297</v>
      </c>
      <c r="I33" s="65" t="s">
        <v>292</v>
      </c>
      <c r="J33" s="65"/>
      <c r="K33" s="63" t="s">
        <v>385</v>
      </c>
      <c r="L33" s="193" t="s">
        <v>315</v>
      </c>
      <c r="M33" s="223">
        <v>119.99999999999999</v>
      </c>
      <c r="N33" s="223">
        <v>29.299999999999994</v>
      </c>
      <c r="O33" s="63"/>
      <c r="P33" s="63"/>
      <c r="Q33" s="211"/>
      <c r="R33" s="211"/>
      <c r="S33" s="211"/>
      <c r="T33" s="211"/>
      <c r="U33" s="211"/>
      <c r="V33" s="211"/>
      <c r="W33" s="211"/>
      <c r="X33" s="63"/>
      <c r="Y33" s="63"/>
      <c r="Z33" s="63"/>
      <c r="AA33" s="63"/>
      <c r="AB33" s="63"/>
      <c r="AC33" s="63"/>
      <c r="AD33" s="63"/>
      <c r="AE33" s="223">
        <v>21.9</v>
      </c>
      <c r="AF33" s="63"/>
      <c r="AG33" s="63"/>
      <c r="AH33" s="63"/>
      <c r="AI33" s="63"/>
      <c r="AJ33" s="63"/>
      <c r="AK33" s="63"/>
      <c r="AL33" s="63"/>
      <c r="AM33" s="63"/>
      <c r="AN33" s="63"/>
      <c r="AO33" s="150" t="s">
        <v>311</v>
      </c>
      <c r="AP33" s="65" t="s">
        <v>292</v>
      </c>
      <c r="AQ33" s="65"/>
      <c r="AR33" s="65"/>
      <c r="AS33" t="s">
        <v>557</v>
      </c>
    </row>
    <row r="34" spans="1:45" ht="15" x14ac:dyDescent="0.2">
      <c r="A34" s="234" t="s">
        <v>554</v>
      </c>
      <c r="B34" s="233">
        <v>43650</v>
      </c>
      <c r="C34" s="62" t="s">
        <v>295</v>
      </c>
      <c r="D34" s="63" t="s">
        <v>296</v>
      </c>
      <c r="E34" s="63"/>
      <c r="F34" s="63" t="s">
        <v>310</v>
      </c>
      <c r="G34" s="179">
        <v>43646</v>
      </c>
      <c r="H34" s="65" t="s">
        <v>297</v>
      </c>
      <c r="I34" s="65" t="s">
        <v>292</v>
      </c>
      <c r="J34" s="65"/>
      <c r="K34" s="209" t="s">
        <v>502</v>
      </c>
      <c r="L34" s="193" t="s">
        <v>315</v>
      </c>
      <c r="M34" s="223">
        <v>146.69090909090909</v>
      </c>
      <c r="N34" s="223">
        <v>29.372727272727271</v>
      </c>
      <c r="O34" s="211"/>
      <c r="P34" s="67"/>
      <c r="Q34" s="211"/>
      <c r="R34" s="211"/>
      <c r="S34" s="211"/>
      <c r="T34" s="211"/>
      <c r="U34" s="211"/>
      <c r="V34" s="211"/>
      <c r="W34" s="211"/>
      <c r="X34" s="63"/>
      <c r="Y34" s="63"/>
      <c r="Z34" s="63"/>
      <c r="AA34" s="63"/>
      <c r="AB34" s="63"/>
      <c r="AC34" s="63"/>
      <c r="AD34" s="63"/>
      <c r="AE34" s="223">
        <v>16.463636363636361</v>
      </c>
      <c r="AF34" s="63"/>
      <c r="AG34" s="63"/>
      <c r="AH34" s="63"/>
      <c r="AI34" s="63"/>
      <c r="AJ34" s="63"/>
      <c r="AK34" s="63"/>
      <c r="AL34" s="63"/>
      <c r="AM34" s="63"/>
      <c r="AN34" s="63"/>
      <c r="AO34" s="150" t="s">
        <v>311</v>
      </c>
      <c r="AP34" s="65" t="s">
        <v>292</v>
      </c>
      <c r="AQ34" s="65"/>
      <c r="AR34" s="65"/>
      <c r="AS34" t="s">
        <v>560</v>
      </c>
    </row>
    <row r="35" spans="1:45" ht="15" x14ac:dyDescent="0.2">
      <c r="A35" s="234" t="s">
        <v>554</v>
      </c>
      <c r="B35" s="233">
        <v>43650</v>
      </c>
      <c r="C35" s="62" t="s">
        <v>295</v>
      </c>
      <c r="D35" s="63" t="s">
        <v>296</v>
      </c>
      <c r="E35" s="63"/>
      <c r="F35" s="63" t="s">
        <v>310</v>
      </c>
      <c r="G35" s="179">
        <v>43646</v>
      </c>
      <c r="H35" s="65" t="s">
        <v>297</v>
      </c>
      <c r="I35" s="65" t="s">
        <v>292</v>
      </c>
      <c r="J35" s="65"/>
      <c r="K35" s="209" t="s">
        <v>438</v>
      </c>
      <c r="L35" s="193" t="s">
        <v>315</v>
      </c>
      <c r="M35" s="223">
        <v>116.15454545454544</v>
      </c>
      <c r="N35" s="223">
        <v>29.572727272727271</v>
      </c>
      <c r="O35" s="211"/>
      <c r="P35" s="67"/>
      <c r="Q35" s="211"/>
      <c r="R35" s="211"/>
      <c r="S35" s="211"/>
      <c r="T35" s="211"/>
      <c r="U35" s="211"/>
      <c r="V35" s="211"/>
      <c r="W35" s="211"/>
      <c r="X35" s="63"/>
      <c r="Y35" s="63"/>
      <c r="Z35" s="63"/>
      <c r="AA35" s="63"/>
      <c r="AB35" s="63"/>
      <c r="AC35" s="63"/>
      <c r="AD35" s="63"/>
      <c r="AE35" s="223">
        <v>21.963636363636361</v>
      </c>
      <c r="AF35" s="63"/>
      <c r="AG35" s="63"/>
      <c r="AH35" s="63"/>
      <c r="AI35" s="63"/>
      <c r="AJ35" s="63"/>
      <c r="AK35" s="63"/>
      <c r="AL35" s="63"/>
      <c r="AM35" s="63"/>
      <c r="AN35" s="63"/>
      <c r="AO35" s="150" t="s">
        <v>311</v>
      </c>
      <c r="AP35" s="65" t="s">
        <v>292</v>
      </c>
      <c r="AQ35" s="65"/>
      <c r="AR35" s="65"/>
      <c r="AS35" t="s">
        <v>566</v>
      </c>
    </row>
    <row r="36" spans="1:45" ht="15" x14ac:dyDescent="0.2">
      <c r="A36" s="234" t="s">
        <v>554</v>
      </c>
      <c r="B36" s="233">
        <v>43650</v>
      </c>
      <c r="C36" s="62" t="s">
        <v>295</v>
      </c>
      <c r="D36" s="63" t="s">
        <v>296</v>
      </c>
      <c r="E36" s="63"/>
      <c r="F36" s="63" t="s">
        <v>310</v>
      </c>
      <c r="G36" s="179">
        <v>43646</v>
      </c>
      <c r="H36" s="65" t="s">
        <v>297</v>
      </c>
      <c r="I36" s="65" t="s">
        <v>292</v>
      </c>
      <c r="J36" s="65"/>
      <c r="K36" s="209" t="s">
        <v>381</v>
      </c>
      <c r="L36" s="193" t="s">
        <v>315</v>
      </c>
      <c r="M36" s="223">
        <v>105.99999999999999</v>
      </c>
      <c r="N36" s="223">
        <v>29.999999999999996</v>
      </c>
      <c r="O36" s="211"/>
      <c r="P36" s="67"/>
      <c r="Q36" s="211"/>
      <c r="R36" s="211"/>
      <c r="S36" s="211"/>
      <c r="T36" s="211"/>
      <c r="U36" s="211"/>
      <c r="V36" s="211"/>
      <c r="W36" s="211"/>
      <c r="X36" s="63"/>
      <c r="Y36" s="63"/>
      <c r="Z36" s="63"/>
      <c r="AA36" s="63"/>
      <c r="AB36" s="63"/>
      <c r="AC36" s="63"/>
      <c r="AD36" s="63"/>
      <c r="AE36" s="223">
        <v>21.263636363636362</v>
      </c>
      <c r="AF36" s="63"/>
      <c r="AG36" s="63"/>
      <c r="AH36" s="63"/>
      <c r="AI36" s="63"/>
      <c r="AJ36" s="63"/>
      <c r="AK36" s="63"/>
      <c r="AL36" s="63"/>
      <c r="AM36" s="63"/>
      <c r="AN36" s="63"/>
      <c r="AO36" s="150" t="s">
        <v>311</v>
      </c>
      <c r="AP36" s="65" t="s">
        <v>292</v>
      </c>
      <c r="AQ36" s="65"/>
      <c r="AR36" s="65"/>
      <c r="AS36" t="s">
        <v>571</v>
      </c>
    </row>
    <row r="37" spans="1:45" ht="15" x14ac:dyDescent="0.2">
      <c r="A37" s="61">
        <v>10423</v>
      </c>
      <c r="B37" s="233">
        <v>43650</v>
      </c>
      <c r="C37" s="62" t="s">
        <v>295</v>
      </c>
      <c r="D37" s="63" t="s">
        <v>296</v>
      </c>
      <c r="E37" s="63"/>
      <c r="F37" s="63" t="s">
        <v>310</v>
      </c>
      <c r="G37" s="192">
        <v>43648</v>
      </c>
      <c r="H37" s="65" t="s">
        <v>297</v>
      </c>
      <c r="I37" s="65" t="s">
        <v>292</v>
      </c>
      <c r="J37" s="65"/>
      <c r="K37" s="63" t="s">
        <v>271</v>
      </c>
      <c r="L37" s="193" t="s">
        <v>315</v>
      </c>
      <c r="M37" s="223">
        <v>121.23636363636363</v>
      </c>
      <c r="N37" s="223">
        <v>29.18181818181818</v>
      </c>
      <c r="O37" s="63"/>
      <c r="P37" s="63"/>
      <c r="Q37" s="211"/>
      <c r="R37" s="211"/>
      <c r="S37" s="211"/>
      <c r="T37" s="211"/>
      <c r="U37" s="211"/>
      <c r="V37" s="211"/>
      <c r="W37" s="211"/>
      <c r="X37" s="63"/>
      <c r="Y37" s="63"/>
      <c r="Z37" s="63"/>
      <c r="AA37" s="63"/>
      <c r="AB37" s="63"/>
      <c r="AC37" s="63"/>
      <c r="AD37" s="63"/>
      <c r="AE37" s="223">
        <v>21.881818181818179</v>
      </c>
      <c r="AF37" s="63"/>
      <c r="AG37" s="63"/>
      <c r="AH37" s="63"/>
      <c r="AI37" s="63"/>
      <c r="AJ37" s="63"/>
      <c r="AK37" s="63"/>
      <c r="AL37" s="63"/>
      <c r="AM37" s="63"/>
      <c r="AN37" s="63"/>
      <c r="AO37" s="150" t="s">
        <v>312</v>
      </c>
      <c r="AP37" s="65" t="s">
        <v>292</v>
      </c>
      <c r="AQ37" s="65"/>
      <c r="AR37" s="65"/>
      <c r="AS37" t="s">
        <v>513</v>
      </c>
    </row>
    <row r="38" spans="1:45" ht="15" x14ac:dyDescent="0.2">
      <c r="A38" s="61">
        <v>8805</v>
      </c>
      <c r="B38" s="233">
        <v>43650</v>
      </c>
      <c r="C38" s="62" t="s">
        <v>295</v>
      </c>
      <c r="D38" s="63" t="s">
        <v>296</v>
      </c>
      <c r="E38" s="63"/>
      <c r="F38" s="63" t="s">
        <v>310</v>
      </c>
      <c r="G38" s="179">
        <v>43646</v>
      </c>
      <c r="H38" s="65" t="s">
        <v>292</v>
      </c>
      <c r="I38" s="65" t="s">
        <v>293</v>
      </c>
      <c r="J38" s="65"/>
      <c r="K38" s="63" t="s">
        <v>273</v>
      </c>
      <c r="L38" s="193" t="s">
        <v>315</v>
      </c>
      <c r="M38" s="223">
        <v>109.99999999999999</v>
      </c>
      <c r="N38" s="223">
        <v>29.6</v>
      </c>
      <c r="O38" s="209" t="s">
        <v>307</v>
      </c>
      <c r="P38" s="220">
        <v>1020</v>
      </c>
      <c r="Q38" s="223">
        <v>32.999999999999993</v>
      </c>
      <c r="R38" s="231"/>
      <c r="S38" s="219"/>
      <c r="T38" s="232"/>
      <c r="U38" s="219"/>
      <c r="V38" s="219"/>
      <c r="W38" s="219"/>
      <c r="X38" s="209"/>
      <c r="Y38" s="221"/>
      <c r="Z38" s="221"/>
      <c r="AA38" s="221"/>
      <c r="AB38" s="221"/>
      <c r="AC38" s="221"/>
      <c r="AD38" s="221"/>
      <c r="AE38" s="223">
        <v>22.499999999999996</v>
      </c>
      <c r="AF38" s="63"/>
      <c r="AG38" s="63"/>
      <c r="AH38" s="63"/>
      <c r="AI38" s="63"/>
      <c r="AJ38" s="63"/>
      <c r="AK38" s="63"/>
      <c r="AL38" s="63"/>
      <c r="AM38" s="63"/>
      <c r="AN38" s="63"/>
      <c r="AO38" s="150" t="s">
        <v>312</v>
      </c>
      <c r="AP38" s="65" t="s">
        <v>292</v>
      </c>
      <c r="AQ38" s="65"/>
      <c r="AR38" s="65"/>
      <c r="AS38" t="s">
        <v>516</v>
      </c>
    </row>
    <row r="39" spans="1:45" ht="15" x14ac:dyDescent="0.2">
      <c r="A39" s="61">
        <v>1691</v>
      </c>
      <c r="B39" s="233">
        <v>43650</v>
      </c>
      <c r="C39" s="62" t="s">
        <v>295</v>
      </c>
      <c r="D39" s="63" t="s">
        <v>296</v>
      </c>
      <c r="E39" s="63"/>
      <c r="F39" s="63" t="s">
        <v>310</v>
      </c>
      <c r="G39" s="179">
        <v>43646</v>
      </c>
      <c r="H39" s="65" t="s">
        <v>297</v>
      </c>
      <c r="I39" s="65" t="s">
        <v>292</v>
      </c>
      <c r="J39" s="65"/>
      <c r="K39" s="63" t="s">
        <v>274</v>
      </c>
      <c r="L39" s="193" t="s">
        <v>315</v>
      </c>
      <c r="M39" s="223">
        <v>98.827272727272714</v>
      </c>
      <c r="N39" s="223">
        <v>29.909090909090907</v>
      </c>
      <c r="O39" s="63"/>
      <c r="P39" s="63"/>
      <c r="Q39" s="211"/>
      <c r="R39" s="211"/>
      <c r="S39" s="211"/>
      <c r="T39" s="211"/>
      <c r="U39" s="211"/>
      <c r="V39" s="211"/>
      <c r="W39" s="211"/>
      <c r="X39" s="63"/>
      <c r="Y39" s="63"/>
      <c r="Z39" s="63"/>
      <c r="AA39" s="63"/>
      <c r="AB39" s="63"/>
      <c r="AC39" s="63"/>
      <c r="AD39" s="63"/>
      <c r="AE39" s="223">
        <v>23.390909090909091</v>
      </c>
      <c r="AF39" s="63"/>
      <c r="AG39" s="63"/>
      <c r="AH39" s="63"/>
      <c r="AI39" s="63"/>
      <c r="AJ39" s="63"/>
      <c r="AK39" s="63"/>
      <c r="AL39" s="63"/>
      <c r="AM39" s="63"/>
      <c r="AN39" s="63"/>
      <c r="AO39" s="150" t="s">
        <v>312</v>
      </c>
      <c r="AP39" s="65" t="s">
        <v>292</v>
      </c>
      <c r="AQ39" s="65"/>
      <c r="AR39" s="65"/>
      <c r="AS39" t="s">
        <v>519</v>
      </c>
    </row>
    <row r="40" spans="1:45" ht="15" x14ac:dyDescent="0.2">
      <c r="A40" s="61">
        <v>10258</v>
      </c>
      <c r="B40" s="233">
        <v>43683</v>
      </c>
      <c r="C40" s="62" t="s">
        <v>295</v>
      </c>
      <c r="D40" s="63" t="s">
        <v>296</v>
      </c>
      <c r="E40" s="63"/>
      <c r="F40" s="63" t="s">
        <v>310</v>
      </c>
      <c r="G40" s="179">
        <v>43678</v>
      </c>
      <c r="H40" s="65" t="s">
        <v>297</v>
      </c>
      <c r="I40" s="65" t="s">
        <v>292</v>
      </c>
      <c r="J40" s="65"/>
      <c r="K40" s="63" t="s">
        <v>275</v>
      </c>
      <c r="L40" s="193" t="s">
        <v>315</v>
      </c>
      <c r="M40" s="223">
        <v>108</v>
      </c>
      <c r="N40" s="223">
        <v>30.472727272727273</v>
      </c>
      <c r="O40" s="63"/>
      <c r="P40" s="63"/>
      <c r="Q40" s="211"/>
      <c r="R40" s="211"/>
      <c r="S40" s="211"/>
      <c r="T40" s="211"/>
      <c r="U40" s="211"/>
      <c r="V40" s="211"/>
      <c r="W40" s="211"/>
      <c r="X40" s="63"/>
      <c r="Y40" s="63"/>
      <c r="Z40" s="63"/>
      <c r="AA40" s="63"/>
      <c r="AB40" s="63"/>
      <c r="AC40" s="63"/>
      <c r="AD40" s="63"/>
      <c r="AE40" s="223">
        <v>21.45</v>
      </c>
      <c r="AF40" s="63"/>
      <c r="AG40" s="63"/>
      <c r="AH40" s="63"/>
      <c r="AI40" s="63"/>
      <c r="AJ40" s="63"/>
      <c r="AK40" s="63"/>
      <c r="AL40" s="63"/>
      <c r="AM40" s="63"/>
      <c r="AN40" s="63"/>
      <c r="AO40" s="150" t="s">
        <v>312</v>
      </c>
      <c r="AP40" s="65" t="s">
        <v>292</v>
      </c>
      <c r="AQ40" s="65"/>
      <c r="AR40" s="65"/>
      <c r="AS40" t="s">
        <v>522</v>
      </c>
    </row>
    <row r="41" spans="1:45" ht="15" x14ac:dyDescent="0.2">
      <c r="A41" s="61">
        <v>10562</v>
      </c>
      <c r="B41" s="233">
        <v>43650</v>
      </c>
      <c r="C41" s="62" t="s">
        <v>295</v>
      </c>
      <c r="D41" s="63" t="s">
        <v>296</v>
      </c>
      <c r="E41" s="63"/>
      <c r="F41" s="63" t="s">
        <v>310</v>
      </c>
      <c r="G41" s="179">
        <v>43646</v>
      </c>
      <c r="H41" s="65" t="s">
        <v>297</v>
      </c>
      <c r="I41" s="65" t="s">
        <v>292</v>
      </c>
      <c r="J41" s="65"/>
      <c r="K41" s="63" t="s">
        <v>276</v>
      </c>
      <c r="L41" s="193" t="s">
        <v>315</v>
      </c>
      <c r="M41" s="223">
        <v>124.92727272727271</v>
      </c>
      <c r="N41" s="223">
        <v>29.127272727272725</v>
      </c>
      <c r="O41" s="63"/>
      <c r="P41" s="63"/>
      <c r="Q41" s="211"/>
      <c r="R41" s="211"/>
      <c r="S41" s="211"/>
      <c r="T41" s="211"/>
      <c r="U41" s="211"/>
      <c r="V41" s="211"/>
      <c r="W41" s="211"/>
      <c r="X41" s="63"/>
      <c r="Y41" s="63"/>
      <c r="Z41" s="63"/>
      <c r="AA41" s="63"/>
      <c r="AB41" s="63"/>
      <c r="AC41" s="63"/>
      <c r="AD41" s="63"/>
      <c r="AE41" s="223">
        <v>21.227272727272727</v>
      </c>
      <c r="AF41" s="63"/>
      <c r="AG41" s="63"/>
      <c r="AH41" s="63"/>
      <c r="AI41" s="63"/>
      <c r="AJ41" s="63"/>
      <c r="AK41" s="63"/>
      <c r="AL41" s="63"/>
      <c r="AM41" s="63"/>
      <c r="AN41" s="63"/>
      <c r="AO41" s="150" t="s">
        <v>312</v>
      </c>
      <c r="AP41" s="65" t="s">
        <v>292</v>
      </c>
      <c r="AQ41" s="65"/>
      <c r="AR41" s="65"/>
      <c r="AS41" t="s">
        <v>525</v>
      </c>
    </row>
    <row r="42" spans="1:45" ht="15" x14ac:dyDescent="0.2">
      <c r="A42" s="61">
        <v>3618</v>
      </c>
      <c r="B42" s="233">
        <v>43650</v>
      </c>
      <c r="C42" s="62" t="s">
        <v>295</v>
      </c>
      <c r="D42" s="63" t="s">
        <v>296</v>
      </c>
      <c r="E42" s="63"/>
      <c r="F42" s="63" t="s">
        <v>310</v>
      </c>
      <c r="G42" s="179">
        <v>43646</v>
      </c>
      <c r="H42" s="65" t="s">
        <v>297</v>
      </c>
      <c r="I42" s="65" t="s">
        <v>292</v>
      </c>
      <c r="J42" s="65"/>
      <c r="K42" s="63" t="s">
        <v>278</v>
      </c>
      <c r="L42" s="193" t="s">
        <v>315</v>
      </c>
      <c r="M42" s="223">
        <v>106.72727272727272</v>
      </c>
      <c r="N42" s="223">
        <v>30.563636363636359</v>
      </c>
      <c r="O42" s="209" t="s">
        <v>307</v>
      </c>
      <c r="P42" s="220">
        <v>1183</v>
      </c>
      <c r="Q42" s="223">
        <v>32.090909090909086</v>
      </c>
      <c r="R42" s="231"/>
      <c r="S42" s="219"/>
      <c r="T42" s="232"/>
      <c r="U42" s="219"/>
      <c r="V42" s="219"/>
      <c r="W42" s="219"/>
      <c r="X42" s="209"/>
      <c r="Y42" s="221"/>
      <c r="Z42" s="221"/>
      <c r="AA42" s="221"/>
      <c r="AB42" s="221"/>
      <c r="AC42" s="221"/>
      <c r="AD42" s="221"/>
      <c r="AE42" s="223">
        <v>21.481818181818181</v>
      </c>
      <c r="AF42" s="63"/>
      <c r="AG42" s="63"/>
      <c r="AH42" s="63"/>
      <c r="AI42" s="63"/>
      <c r="AJ42" s="63"/>
      <c r="AK42" s="63"/>
      <c r="AL42" s="63"/>
      <c r="AM42" s="63"/>
      <c r="AN42" s="63"/>
      <c r="AO42" s="150" t="s">
        <v>312</v>
      </c>
      <c r="AP42" s="65" t="s">
        <v>292</v>
      </c>
      <c r="AQ42" s="65"/>
      <c r="AR42" s="65"/>
      <c r="AS42" t="s">
        <v>529</v>
      </c>
    </row>
    <row r="43" spans="1:45" ht="15" x14ac:dyDescent="0.2">
      <c r="A43" s="61">
        <v>10685</v>
      </c>
      <c r="B43" s="233">
        <v>43650</v>
      </c>
      <c r="C43" s="62" t="s">
        <v>295</v>
      </c>
      <c r="D43" s="63" t="s">
        <v>296</v>
      </c>
      <c r="E43" s="63"/>
      <c r="F43" s="63" t="s">
        <v>310</v>
      </c>
      <c r="G43" s="179">
        <v>43646</v>
      </c>
      <c r="H43" s="65" t="s">
        <v>292</v>
      </c>
      <c r="I43" s="65" t="s">
        <v>293</v>
      </c>
      <c r="J43" s="65"/>
      <c r="K43" s="63" t="s">
        <v>280</v>
      </c>
      <c r="L43" s="193" t="s">
        <v>315</v>
      </c>
      <c r="M43" s="223">
        <v>127.49090909090908</v>
      </c>
      <c r="N43" s="223">
        <v>29.018181818181816</v>
      </c>
      <c r="O43" s="63"/>
      <c r="P43" s="63"/>
      <c r="Q43" s="211"/>
      <c r="R43" s="211"/>
      <c r="S43" s="211"/>
      <c r="T43" s="211"/>
      <c r="U43" s="211"/>
      <c r="V43" s="211"/>
      <c r="W43" s="211"/>
      <c r="X43" s="63"/>
      <c r="Y43" s="63"/>
      <c r="Z43" s="63"/>
      <c r="AA43" s="63"/>
      <c r="AB43" s="63"/>
      <c r="AC43" s="63"/>
      <c r="AD43" s="63"/>
      <c r="AE43" s="223">
        <v>18.890909090909091</v>
      </c>
      <c r="AF43" s="63"/>
      <c r="AG43" s="63"/>
      <c r="AH43" s="63"/>
      <c r="AI43" s="63"/>
      <c r="AJ43" s="63"/>
      <c r="AK43" s="63"/>
      <c r="AL43" s="63"/>
      <c r="AM43" s="63"/>
      <c r="AN43" s="63"/>
      <c r="AO43" s="150" t="s">
        <v>312</v>
      </c>
      <c r="AP43" s="65" t="s">
        <v>292</v>
      </c>
      <c r="AQ43" s="65"/>
      <c r="AR43" s="65"/>
      <c r="AS43" t="s">
        <v>533</v>
      </c>
    </row>
    <row r="44" spans="1:45" ht="15" x14ac:dyDescent="0.2">
      <c r="A44" s="61">
        <v>4103</v>
      </c>
      <c r="B44" s="233">
        <v>43650</v>
      </c>
      <c r="C44" s="62" t="s">
        <v>295</v>
      </c>
      <c r="D44" s="63" t="s">
        <v>296</v>
      </c>
      <c r="E44" s="63"/>
      <c r="F44" s="63" t="s">
        <v>310</v>
      </c>
      <c r="G44" s="179">
        <v>43646</v>
      </c>
      <c r="H44" s="65" t="s">
        <v>297</v>
      </c>
      <c r="I44" s="65" t="s">
        <v>292</v>
      </c>
      <c r="J44" s="65"/>
      <c r="K44" s="63" t="s">
        <v>281</v>
      </c>
      <c r="L44" s="193" t="s">
        <v>315</v>
      </c>
      <c r="M44" s="223">
        <v>122.91818181818182</v>
      </c>
      <c r="N44" s="223">
        <v>28.981818181818177</v>
      </c>
      <c r="O44" s="63"/>
      <c r="P44" s="63"/>
      <c r="Q44" s="211"/>
      <c r="R44" s="211"/>
      <c r="S44" s="211"/>
      <c r="T44" s="211"/>
      <c r="U44" s="211"/>
      <c r="V44" s="211"/>
      <c r="W44" s="211"/>
      <c r="X44" s="63"/>
      <c r="Y44" s="63"/>
      <c r="Z44" s="63"/>
      <c r="AA44" s="63"/>
      <c r="AB44" s="63"/>
      <c r="AC44" s="63"/>
      <c r="AD44" s="63"/>
      <c r="AE44" s="223">
        <v>21.981818181818181</v>
      </c>
      <c r="AF44" s="63"/>
      <c r="AG44" s="63"/>
      <c r="AH44" s="63"/>
      <c r="AI44" s="63"/>
      <c r="AJ44" s="63"/>
      <c r="AK44" s="63"/>
      <c r="AL44" s="63"/>
      <c r="AM44" s="63"/>
      <c r="AN44" s="63"/>
      <c r="AO44" s="142" t="s">
        <v>312</v>
      </c>
      <c r="AP44" s="65" t="s">
        <v>292</v>
      </c>
      <c r="AQ44" s="65"/>
      <c r="AR44" s="65"/>
      <c r="AS44" t="s">
        <v>537</v>
      </c>
    </row>
    <row r="45" spans="1:45" ht="15" x14ac:dyDescent="0.2">
      <c r="A45" s="61">
        <v>10491</v>
      </c>
      <c r="B45" s="233">
        <v>43650</v>
      </c>
      <c r="C45" s="62" t="s">
        <v>295</v>
      </c>
      <c r="D45" s="63" t="s">
        <v>296</v>
      </c>
      <c r="E45" s="63"/>
      <c r="F45" s="63" t="s">
        <v>310</v>
      </c>
      <c r="G45" s="179">
        <v>43646</v>
      </c>
      <c r="H45" s="65" t="s">
        <v>297</v>
      </c>
      <c r="I45" s="65" t="s">
        <v>292</v>
      </c>
      <c r="J45" s="65"/>
      <c r="K45" s="63" t="s">
        <v>294</v>
      </c>
      <c r="L45" s="193" t="s">
        <v>315</v>
      </c>
      <c r="M45" s="223">
        <v>117.60909090909091</v>
      </c>
      <c r="N45" s="223">
        <v>29.7</v>
      </c>
      <c r="O45" s="63"/>
      <c r="P45" s="63"/>
      <c r="Q45" s="211"/>
      <c r="R45" s="211"/>
      <c r="S45" s="211"/>
      <c r="T45" s="211"/>
      <c r="U45" s="211"/>
      <c r="V45" s="211"/>
      <c r="W45" s="211"/>
      <c r="X45" s="63"/>
      <c r="Y45" s="63"/>
      <c r="Z45" s="63"/>
      <c r="AA45" s="63"/>
      <c r="AB45" s="63"/>
      <c r="AC45" s="63"/>
      <c r="AD45" s="63"/>
      <c r="AE45" s="223">
        <v>21.372727272727271</v>
      </c>
      <c r="AF45" s="63"/>
      <c r="AG45" s="63"/>
      <c r="AH45" s="63"/>
      <c r="AI45" s="63"/>
      <c r="AJ45" s="63"/>
      <c r="AK45" s="63"/>
      <c r="AL45" s="63"/>
      <c r="AM45" s="63"/>
      <c r="AN45" s="63"/>
      <c r="AO45" s="150" t="s">
        <v>312</v>
      </c>
      <c r="AP45" s="65" t="s">
        <v>292</v>
      </c>
      <c r="AQ45" s="65"/>
      <c r="AR45" s="65"/>
      <c r="AS45" t="s">
        <v>540</v>
      </c>
    </row>
    <row r="46" spans="1:45" ht="15" x14ac:dyDescent="0.2">
      <c r="A46" s="61">
        <v>10395</v>
      </c>
      <c r="B46" s="233">
        <v>43650</v>
      </c>
      <c r="C46" s="62" t="s">
        <v>295</v>
      </c>
      <c r="D46" s="63" t="s">
        <v>296</v>
      </c>
      <c r="E46" s="63"/>
      <c r="F46" s="63" t="s">
        <v>310</v>
      </c>
      <c r="G46" s="64">
        <v>43649</v>
      </c>
      <c r="H46" s="65" t="s">
        <v>297</v>
      </c>
      <c r="I46" s="65" t="s">
        <v>292</v>
      </c>
      <c r="J46" s="65"/>
      <c r="K46" s="63" t="s">
        <v>306</v>
      </c>
      <c r="L46" s="193" t="s">
        <v>315</v>
      </c>
      <c r="M46" s="223">
        <v>124.99999999999999</v>
      </c>
      <c r="N46" s="223">
        <v>29.199999999999996</v>
      </c>
      <c r="O46" s="63" t="s">
        <v>307</v>
      </c>
      <c r="P46" s="63">
        <v>1350</v>
      </c>
      <c r="Q46" s="223">
        <v>34.4</v>
      </c>
      <c r="R46" s="211"/>
      <c r="S46" s="211"/>
      <c r="T46" s="211"/>
      <c r="U46" s="211"/>
      <c r="V46" s="211"/>
      <c r="W46" s="211"/>
      <c r="X46" s="63"/>
      <c r="Y46" s="63"/>
      <c r="Z46" s="63"/>
      <c r="AA46" s="63"/>
      <c r="AB46" s="63"/>
      <c r="AC46" s="63"/>
      <c r="AD46" s="63"/>
      <c r="AE46" s="223">
        <v>20.9</v>
      </c>
      <c r="AF46" s="63"/>
      <c r="AG46" s="63"/>
      <c r="AH46" s="63"/>
      <c r="AI46" s="63"/>
      <c r="AJ46" s="63"/>
      <c r="AK46" s="63"/>
      <c r="AL46" s="63"/>
      <c r="AM46" s="63"/>
      <c r="AN46" s="63"/>
      <c r="AO46" s="142" t="s">
        <v>312</v>
      </c>
      <c r="AP46" s="65" t="s">
        <v>292</v>
      </c>
      <c r="AQ46" s="65"/>
      <c r="AR46" s="65"/>
      <c r="AS46" t="s">
        <v>544</v>
      </c>
    </row>
    <row r="47" spans="1:45" ht="15" x14ac:dyDescent="0.2">
      <c r="A47" s="61">
        <v>9914</v>
      </c>
      <c r="B47" s="233">
        <v>43650</v>
      </c>
      <c r="C47" s="62" t="s">
        <v>295</v>
      </c>
      <c r="D47" s="63" t="s">
        <v>296</v>
      </c>
      <c r="E47" s="63"/>
      <c r="F47" s="63" t="s">
        <v>310</v>
      </c>
      <c r="G47" s="179">
        <v>43646</v>
      </c>
      <c r="H47" s="65" t="s">
        <v>292</v>
      </c>
      <c r="I47" s="65" t="s">
        <v>293</v>
      </c>
      <c r="J47" s="65"/>
      <c r="K47" s="63" t="s">
        <v>308</v>
      </c>
      <c r="L47" s="193" t="s">
        <v>315</v>
      </c>
      <c r="M47" s="223">
        <v>78.454545454545439</v>
      </c>
      <c r="N47" s="223">
        <v>32.572727272727271</v>
      </c>
      <c r="O47" s="63"/>
      <c r="P47" s="63"/>
      <c r="Q47" s="211"/>
      <c r="R47" s="211"/>
      <c r="S47" s="211"/>
      <c r="T47" s="211"/>
      <c r="U47" s="211"/>
      <c r="V47" s="211"/>
      <c r="W47" s="211"/>
      <c r="X47" s="63"/>
      <c r="Y47" s="63"/>
      <c r="Z47" s="63"/>
      <c r="AA47" s="63"/>
      <c r="AB47" s="63"/>
      <c r="AC47" s="63"/>
      <c r="AD47" s="63"/>
      <c r="AE47" s="223">
        <v>22.254545454545454</v>
      </c>
      <c r="AF47" s="63"/>
      <c r="AG47" s="63"/>
      <c r="AH47" s="63"/>
      <c r="AI47" s="63"/>
      <c r="AJ47" s="63"/>
      <c r="AK47" s="63"/>
      <c r="AL47" s="63"/>
      <c r="AM47" s="63"/>
      <c r="AN47" s="63"/>
      <c r="AO47" s="150" t="s">
        <v>312</v>
      </c>
      <c r="AP47" s="65" t="s">
        <v>292</v>
      </c>
      <c r="AQ47" s="65"/>
      <c r="AR47" s="65"/>
      <c r="AS47" t="s">
        <v>548</v>
      </c>
    </row>
    <row r="48" spans="1:45" ht="15" x14ac:dyDescent="0.2">
      <c r="A48" s="61"/>
      <c r="B48" s="233">
        <v>43650</v>
      </c>
      <c r="C48" s="62" t="s">
        <v>295</v>
      </c>
      <c r="D48" s="63" t="s">
        <v>296</v>
      </c>
      <c r="E48" s="63"/>
      <c r="F48" s="63" t="s">
        <v>310</v>
      </c>
      <c r="G48" s="179">
        <v>43646</v>
      </c>
      <c r="H48" s="65" t="s">
        <v>297</v>
      </c>
      <c r="I48" s="65" t="s">
        <v>292</v>
      </c>
      <c r="J48" s="65"/>
      <c r="K48" s="63" t="s">
        <v>371</v>
      </c>
      <c r="L48" s="193" t="s">
        <v>315</v>
      </c>
      <c r="M48" s="223">
        <v>114.98181818181817</v>
      </c>
      <c r="N48" s="223">
        <v>29.290909090909089</v>
      </c>
      <c r="O48" s="63"/>
      <c r="P48" s="63"/>
      <c r="Q48" s="211"/>
      <c r="R48" s="211"/>
      <c r="S48" s="211"/>
      <c r="T48" s="211"/>
      <c r="U48" s="211"/>
      <c r="V48" s="211"/>
      <c r="W48" s="211"/>
      <c r="X48" s="63"/>
      <c r="Y48" s="63"/>
      <c r="Z48" s="63"/>
      <c r="AA48" s="63"/>
      <c r="AB48" s="63"/>
      <c r="AC48" s="63"/>
      <c r="AD48" s="63"/>
      <c r="AE48" s="223">
        <v>22.4</v>
      </c>
      <c r="AF48" s="63"/>
      <c r="AG48" s="63"/>
      <c r="AH48" s="63"/>
      <c r="AI48" s="63"/>
      <c r="AJ48" s="63"/>
      <c r="AK48" s="63"/>
      <c r="AL48" s="63"/>
      <c r="AM48" s="63"/>
      <c r="AN48" s="63"/>
      <c r="AO48" s="150" t="s">
        <v>312</v>
      </c>
      <c r="AP48" s="65" t="s">
        <v>292</v>
      </c>
      <c r="AQ48" s="65"/>
      <c r="AR48" s="65"/>
      <c r="AS48" t="s">
        <v>552</v>
      </c>
    </row>
    <row r="49" spans="1:45" ht="15" x14ac:dyDescent="0.2">
      <c r="A49" s="61"/>
      <c r="B49" s="233">
        <v>43650</v>
      </c>
      <c r="C49" s="62" t="s">
        <v>295</v>
      </c>
      <c r="D49" s="63" t="s">
        <v>296</v>
      </c>
      <c r="E49" s="63"/>
      <c r="F49" s="63" t="s">
        <v>310</v>
      </c>
      <c r="G49" s="179">
        <v>43646</v>
      </c>
      <c r="H49" s="65" t="s">
        <v>297</v>
      </c>
      <c r="I49" s="65" t="s">
        <v>292</v>
      </c>
      <c r="J49" s="65"/>
      <c r="K49" s="63" t="s">
        <v>385</v>
      </c>
      <c r="L49" s="193" t="s">
        <v>315</v>
      </c>
      <c r="M49" s="223">
        <v>119.99999999999999</v>
      </c>
      <c r="N49" s="223">
        <v>29.299999999999994</v>
      </c>
      <c r="O49" s="63"/>
      <c r="P49" s="63"/>
      <c r="Q49" s="211"/>
      <c r="R49" s="211"/>
      <c r="S49" s="211"/>
      <c r="T49" s="211"/>
      <c r="U49" s="211"/>
      <c r="V49" s="211"/>
      <c r="W49" s="211"/>
      <c r="X49" s="63"/>
      <c r="Y49" s="63"/>
      <c r="Z49" s="63"/>
      <c r="AA49" s="63"/>
      <c r="AB49" s="63"/>
      <c r="AC49" s="63"/>
      <c r="AD49" s="63"/>
      <c r="AE49" s="223">
        <v>21.9</v>
      </c>
      <c r="AF49" s="63"/>
      <c r="AG49" s="63"/>
      <c r="AH49" s="63"/>
      <c r="AI49" s="63"/>
      <c r="AJ49" s="63"/>
      <c r="AK49" s="63"/>
      <c r="AL49" s="63"/>
      <c r="AM49" s="63"/>
      <c r="AN49" s="63"/>
      <c r="AO49" s="150" t="s">
        <v>312</v>
      </c>
      <c r="AP49" s="65" t="s">
        <v>292</v>
      </c>
      <c r="AQ49" s="65"/>
      <c r="AR49" s="65"/>
      <c r="AS49" t="s">
        <v>557</v>
      </c>
    </row>
    <row r="50" spans="1:45" ht="15" x14ac:dyDescent="0.2">
      <c r="A50" s="234" t="s">
        <v>554</v>
      </c>
      <c r="B50" s="233">
        <v>43650</v>
      </c>
      <c r="C50" s="62" t="s">
        <v>295</v>
      </c>
      <c r="D50" s="63" t="s">
        <v>296</v>
      </c>
      <c r="E50" s="63"/>
      <c r="F50" s="63" t="s">
        <v>310</v>
      </c>
      <c r="G50" s="179">
        <v>43646</v>
      </c>
      <c r="H50" s="65" t="s">
        <v>297</v>
      </c>
      <c r="I50" s="65" t="s">
        <v>292</v>
      </c>
      <c r="J50" s="65"/>
      <c r="K50" s="209" t="s">
        <v>502</v>
      </c>
      <c r="L50" s="193" t="s">
        <v>315</v>
      </c>
      <c r="M50" s="223">
        <v>144.29999999999998</v>
      </c>
      <c r="N50" s="223">
        <v>28.799999999999997</v>
      </c>
      <c r="O50" s="211"/>
      <c r="P50" s="67"/>
      <c r="Q50" s="211"/>
      <c r="R50" s="211"/>
      <c r="S50" s="211"/>
      <c r="T50" s="211"/>
      <c r="U50" s="211"/>
      <c r="V50" s="211"/>
      <c r="W50" s="211"/>
      <c r="X50" s="63"/>
      <c r="Y50" s="63"/>
      <c r="Z50" s="63"/>
      <c r="AA50" s="63"/>
      <c r="AB50" s="63"/>
      <c r="AC50" s="63"/>
      <c r="AD50" s="63"/>
      <c r="AE50" s="223">
        <v>18.299999999999997</v>
      </c>
      <c r="AF50" s="63"/>
      <c r="AG50" s="63"/>
      <c r="AH50" s="63"/>
      <c r="AI50" s="63"/>
      <c r="AJ50" s="63"/>
      <c r="AK50" s="63"/>
      <c r="AL50" s="63"/>
      <c r="AM50" s="63"/>
      <c r="AN50" s="63"/>
      <c r="AO50" s="150" t="s">
        <v>312</v>
      </c>
      <c r="AP50" s="65" t="s">
        <v>292</v>
      </c>
      <c r="AQ50" s="65"/>
      <c r="AR50" s="65"/>
      <c r="AS50" t="s">
        <v>561</v>
      </c>
    </row>
    <row r="51" spans="1:45" ht="15" x14ac:dyDescent="0.2">
      <c r="A51" s="234" t="s">
        <v>554</v>
      </c>
      <c r="B51" s="233">
        <v>43650</v>
      </c>
      <c r="C51" s="62" t="s">
        <v>295</v>
      </c>
      <c r="D51" s="63" t="s">
        <v>296</v>
      </c>
      <c r="E51" s="63"/>
      <c r="F51" s="63" t="s">
        <v>310</v>
      </c>
      <c r="G51" s="179">
        <v>43646</v>
      </c>
      <c r="H51" s="65" t="s">
        <v>297</v>
      </c>
      <c r="I51" s="65" t="s">
        <v>292</v>
      </c>
      <c r="J51" s="65"/>
      <c r="K51" s="209" t="s">
        <v>438</v>
      </c>
      <c r="L51" s="193" t="s">
        <v>315</v>
      </c>
      <c r="M51" s="223">
        <v>116.15454545454544</v>
      </c>
      <c r="N51" s="223">
        <v>29.572727272727271</v>
      </c>
      <c r="O51" s="211"/>
      <c r="P51" s="67"/>
      <c r="Q51" s="211"/>
      <c r="R51" s="211"/>
      <c r="S51" s="211"/>
      <c r="T51" s="211"/>
      <c r="U51" s="211"/>
      <c r="V51" s="211"/>
      <c r="W51" s="211"/>
      <c r="X51" s="63"/>
      <c r="Y51" s="63"/>
      <c r="Z51" s="63"/>
      <c r="AA51" s="63"/>
      <c r="AB51" s="63"/>
      <c r="AC51" s="63"/>
      <c r="AD51" s="63"/>
      <c r="AE51" s="223">
        <v>21.963636363636361</v>
      </c>
      <c r="AF51" s="63"/>
      <c r="AG51" s="63"/>
      <c r="AH51" s="63"/>
      <c r="AI51" s="63"/>
      <c r="AJ51" s="63"/>
      <c r="AK51" s="63"/>
      <c r="AL51" s="63"/>
      <c r="AM51" s="63"/>
      <c r="AN51" s="63"/>
      <c r="AO51" s="150" t="s">
        <v>312</v>
      </c>
      <c r="AP51" s="65" t="s">
        <v>292</v>
      </c>
      <c r="AQ51" s="65"/>
      <c r="AR51" s="65"/>
      <c r="AS51" t="s">
        <v>567</v>
      </c>
    </row>
    <row r="52" spans="1:45" ht="15" x14ac:dyDescent="0.2">
      <c r="A52" s="234" t="s">
        <v>554</v>
      </c>
      <c r="B52" s="233">
        <v>43650</v>
      </c>
      <c r="C52" s="62" t="s">
        <v>295</v>
      </c>
      <c r="D52" s="63" t="s">
        <v>296</v>
      </c>
      <c r="E52" s="63"/>
      <c r="F52" s="63" t="s">
        <v>310</v>
      </c>
      <c r="G52" s="179">
        <v>43646</v>
      </c>
      <c r="H52" s="65" t="s">
        <v>297</v>
      </c>
      <c r="I52" s="65" t="s">
        <v>292</v>
      </c>
      <c r="J52" s="65"/>
      <c r="K52" s="209" t="s">
        <v>381</v>
      </c>
      <c r="L52" s="193" t="s">
        <v>315</v>
      </c>
      <c r="M52" s="223">
        <v>105.99999999999999</v>
      </c>
      <c r="N52" s="223">
        <v>29.999999999999996</v>
      </c>
      <c r="O52" s="211"/>
      <c r="P52" s="67"/>
      <c r="Q52" s="211"/>
      <c r="R52" s="211"/>
      <c r="S52" s="211"/>
      <c r="T52" s="211"/>
      <c r="U52" s="211"/>
      <c r="V52" s="211"/>
      <c r="W52" s="211"/>
      <c r="X52" s="63"/>
      <c r="Y52" s="63"/>
      <c r="Z52" s="63"/>
      <c r="AA52" s="63"/>
      <c r="AB52" s="63"/>
      <c r="AC52" s="63"/>
      <c r="AD52" s="63"/>
      <c r="AE52" s="223">
        <v>21.263636363636362</v>
      </c>
      <c r="AF52" s="63"/>
      <c r="AG52" s="63"/>
      <c r="AH52" s="63"/>
      <c r="AI52" s="63"/>
      <c r="AJ52" s="63"/>
      <c r="AK52" s="63"/>
      <c r="AL52" s="63"/>
      <c r="AM52" s="63"/>
      <c r="AN52" s="63"/>
      <c r="AO52" s="150" t="s">
        <v>312</v>
      </c>
      <c r="AP52" s="65" t="s">
        <v>292</v>
      </c>
      <c r="AQ52" s="65"/>
      <c r="AR52" s="65"/>
      <c r="AS52" t="s">
        <v>571</v>
      </c>
    </row>
    <row r="53" spans="1:45" ht="15" x14ac:dyDescent="0.2">
      <c r="A53" s="61">
        <v>10425</v>
      </c>
      <c r="B53" s="233">
        <v>43650</v>
      </c>
      <c r="C53" s="62" t="s">
        <v>295</v>
      </c>
      <c r="D53" s="63" t="s">
        <v>296</v>
      </c>
      <c r="E53" s="63"/>
      <c r="F53" s="63" t="s">
        <v>313</v>
      </c>
      <c r="G53" s="192">
        <v>43648</v>
      </c>
      <c r="H53" s="65" t="s">
        <v>297</v>
      </c>
      <c r="I53" s="65" t="s">
        <v>292</v>
      </c>
      <c r="J53" s="65"/>
      <c r="K53" s="63" t="s">
        <v>271</v>
      </c>
      <c r="L53" s="193" t="s">
        <v>315</v>
      </c>
      <c r="M53" s="223">
        <v>122.23636363636363</v>
      </c>
      <c r="N53" s="223">
        <v>40.499999999999993</v>
      </c>
      <c r="O53" s="63"/>
      <c r="P53" s="63"/>
      <c r="Q53" s="211"/>
      <c r="R53" s="211"/>
      <c r="S53" s="211"/>
      <c r="T53" s="211"/>
      <c r="U53" s="211"/>
      <c r="V53" s="211"/>
      <c r="W53" s="223">
        <v>25.75454545454545</v>
      </c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230">
        <v>30.26</v>
      </c>
      <c r="AI53" s="63"/>
      <c r="AJ53" s="63"/>
      <c r="AK53" s="63"/>
      <c r="AL53" s="63"/>
      <c r="AM53" s="63"/>
      <c r="AN53" s="63"/>
      <c r="AO53" s="150" t="s">
        <v>314</v>
      </c>
      <c r="AP53" s="65" t="s">
        <v>292</v>
      </c>
      <c r="AQ53" s="65"/>
      <c r="AR53" s="65"/>
      <c r="AS53" t="s">
        <v>514</v>
      </c>
    </row>
    <row r="54" spans="1:45" ht="15" x14ac:dyDescent="0.2">
      <c r="A54" s="61">
        <v>8807</v>
      </c>
      <c r="B54" s="233">
        <v>43650</v>
      </c>
      <c r="C54" s="62" t="s">
        <v>295</v>
      </c>
      <c r="D54" s="63" t="s">
        <v>296</v>
      </c>
      <c r="E54" s="63"/>
      <c r="F54" s="63" t="s">
        <v>313</v>
      </c>
      <c r="G54" s="179">
        <v>43646</v>
      </c>
      <c r="H54" s="65" t="s">
        <v>292</v>
      </c>
      <c r="I54" s="65" t="s">
        <v>293</v>
      </c>
      <c r="J54" s="65"/>
      <c r="K54" s="63" t="s">
        <v>273</v>
      </c>
      <c r="L54" s="193" t="s">
        <v>315</v>
      </c>
      <c r="M54" s="223">
        <v>100.99999999999999</v>
      </c>
      <c r="N54" s="223">
        <v>43.999999999999993</v>
      </c>
      <c r="O54" s="222"/>
      <c r="P54" s="209"/>
      <c r="Q54" s="219"/>
      <c r="R54" s="231"/>
      <c r="S54" s="219"/>
      <c r="T54" s="232"/>
      <c r="U54" s="219"/>
      <c r="V54" s="219"/>
      <c r="W54" s="223">
        <v>27.854545454545452</v>
      </c>
      <c r="X54" s="209"/>
      <c r="Y54" s="221"/>
      <c r="Z54" s="221"/>
      <c r="AA54" s="221"/>
      <c r="AB54" s="221"/>
      <c r="AC54" s="221"/>
      <c r="AD54" s="221"/>
      <c r="AE54" s="219"/>
      <c r="AF54" s="209"/>
      <c r="AG54" s="209"/>
      <c r="AH54" s="230">
        <v>30.64</v>
      </c>
      <c r="AI54" s="209"/>
      <c r="AJ54" s="209"/>
      <c r="AK54" s="221"/>
      <c r="AL54" s="209"/>
      <c r="AM54" s="221"/>
      <c r="AN54" s="221"/>
      <c r="AO54" s="150" t="s">
        <v>314</v>
      </c>
      <c r="AP54" s="65" t="s">
        <v>292</v>
      </c>
      <c r="AQ54" s="65"/>
      <c r="AR54" s="65"/>
      <c r="AS54" t="s">
        <v>517</v>
      </c>
    </row>
    <row r="55" spans="1:45" ht="15" x14ac:dyDescent="0.2">
      <c r="A55" s="61">
        <v>1693</v>
      </c>
      <c r="B55" s="233">
        <v>43650</v>
      </c>
      <c r="C55" s="62" t="s">
        <v>295</v>
      </c>
      <c r="D55" s="63" t="s">
        <v>296</v>
      </c>
      <c r="E55" s="63"/>
      <c r="F55" s="63" t="s">
        <v>313</v>
      </c>
      <c r="G55" s="179">
        <v>43646</v>
      </c>
      <c r="H55" s="65" t="s">
        <v>297</v>
      </c>
      <c r="I55" s="65" t="s">
        <v>292</v>
      </c>
      <c r="J55" s="65"/>
      <c r="K55" s="63" t="s">
        <v>274</v>
      </c>
      <c r="L55" s="193" t="s">
        <v>315</v>
      </c>
      <c r="M55" s="223">
        <v>92.909090909090907</v>
      </c>
      <c r="N55" s="223">
        <v>40.818181818181813</v>
      </c>
      <c r="O55" s="63"/>
      <c r="P55" s="63"/>
      <c r="Q55" s="211"/>
      <c r="R55" s="211"/>
      <c r="S55" s="211"/>
      <c r="T55" s="211"/>
      <c r="U55" s="211"/>
      <c r="V55" s="211"/>
      <c r="W55" s="223">
        <v>26.190909090909088</v>
      </c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230">
        <v>32.25</v>
      </c>
      <c r="AI55" s="63"/>
      <c r="AJ55" s="63"/>
      <c r="AK55" s="63"/>
      <c r="AL55" s="63"/>
      <c r="AM55" s="63"/>
      <c r="AN55" s="63"/>
      <c r="AO55" s="150" t="s">
        <v>314</v>
      </c>
      <c r="AP55" s="65" t="s">
        <v>292</v>
      </c>
      <c r="AQ55" s="65"/>
      <c r="AR55" s="65"/>
      <c r="AS55" t="s">
        <v>520</v>
      </c>
    </row>
    <row r="56" spans="1:45" ht="15" x14ac:dyDescent="0.2">
      <c r="A56" s="61">
        <v>10564</v>
      </c>
      <c r="B56" s="233">
        <v>43650</v>
      </c>
      <c r="C56" s="62" t="s">
        <v>295</v>
      </c>
      <c r="D56" s="63" t="s">
        <v>296</v>
      </c>
      <c r="E56" s="63"/>
      <c r="F56" s="63" t="s">
        <v>313</v>
      </c>
      <c r="G56" s="179">
        <v>43646</v>
      </c>
      <c r="H56" s="65" t="s">
        <v>297</v>
      </c>
      <c r="I56" s="65" t="s">
        <v>292</v>
      </c>
      <c r="J56" s="65"/>
      <c r="K56" s="63" t="s">
        <v>276</v>
      </c>
      <c r="L56" s="193" t="s">
        <v>315</v>
      </c>
      <c r="M56" s="223">
        <v>126.83636363636363</v>
      </c>
      <c r="N56" s="223">
        <v>40.154545454545456</v>
      </c>
      <c r="O56" s="63"/>
      <c r="P56" s="63"/>
      <c r="Q56" s="211"/>
      <c r="R56" s="211"/>
      <c r="S56" s="211"/>
      <c r="T56" s="211"/>
      <c r="U56" s="211"/>
      <c r="V56" s="211"/>
      <c r="W56" s="223">
        <v>22.763636363636362</v>
      </c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230">
        <v>31.05</v>
      </c>
      <c r="AI56" s="63"/>
      <c r="AJ56" s="63"/>
      <c r="AK56" s="63"/>
      <c r="AL56" s="63"/>
      <c r="AM56" s="63"/>
      <c r="AN56" s="63"/>
      <c r="AO56" t="s">
        <v>314</v>
      </c>
      <c r="AP56" s="65" t="s">
        <v>292</v>
      </c>
      <c r="AQ56" s="65"/>
      <c r="AR56" s="65"/>
      <c r="AS56" t="s">
        <v>526</v>
      </c>
    </row>
    <row r="57" spans="1:45" ht="15" x14ac:dyDescent="0.2">
      <c r="A57" s="61">
        <v>3620</v>
      </c>
      <c r="B57" s="233">
        <v>43650</v>
      </c>
      <c r="C57" s="62" t="s">
        <v>295</v>
      </c>
      <c r="D57" s="63" t="s">
        <v>296</v>
      </c>
      <c r="E57" s="63"/>
      <c r="F57" s="63" t="s">
        <v>313</v>
      </c>
      <c r="G57" s="179">
        <v>43646</v>
      </c>
      <c r="H57" s="65" t="s">
        <v>297</v>
      </c>
      <c r="I57" s="65" t="s">
        <v>292</v>
      </c>
      <c r="J57" s="65"/>
      <c r="K57" s="63" t="s">
        <v>278</v>
      </c>
      <c r="L57" s="193" t="s">
        <v>315</v>
      </c>
      <c r="M57" s="223">
        <v>104.85454545454544</v>
      </c>
      <c r="N57" s="223">
        <v>61.281818181818174</v>
      </c>
      <c r="O57" s="222"/>
      <c r="P57" s="209"/>
      <c r="Q57" s="219"/>
      <c r="R57" s="231"/>
      <c r="S57" s="219"/>
      <c r="T57" s="232"/>
      <c r="U57" s="219"/>
      <c r="V57" s="219"/>
      <c r="W57" s="223">
        <v>23.854545454545452</v>
      </c>
      <c r="X57" s="209"/>
      <c r="Y57" s="221"/>
      <c r="Z57" s="221"/>
      <c r="AA57" s="221"/>
      <c r="AB57" s="221"/>
      <c r="AC57" s="221"/>
      <c r="AD57" s="221"/>
      <c r="AE57" s="219"/>
      <c r="AF57" s="209"/>
      <c r="AG57" s="209"/>
      <c r="AH57" s="230">
        <v>27.12</v>
      </c>
      <c r="AI57" s="209"/>
      <c r="AJ57" s="209"/>
      <c r="AK57" s="221"/>
      <c r="AL57" s="209"/>
      <c r="AM57" s="221"/>
      <c r="AN57" s="221"/>
      <c r="AO57" s="150" t="s">
        <v>314</v>
      </c>
      <c r="AP57" s="65" t="s">
        <v>292</v>
      </c>
      <c r="AQ57" s="65"/>
      <c r="AR57" s="65"/>
      <c r="AS57" t="s">
        <v>530</v>
      </c>
    </row>
    <row r="58" spans="1:45" ht="15" x14ac:dyDescent="0.2">
      <c r="A58" s="61">
        <v>10686</v>
      </c>
      <c r="B58" s="233">
        <v>43650</v>
      </c>
      <c r="C58" s="62" t="s">
        <v>295</v>
      </c>
      <c r="D58" s="63" t="s">
        <v>296</v>
      </c>
      <c r="E58" s="63"/>
      <c r="F58" s="63" t="s">
        <v>313</v>
      </c>
      <c r="G58" s="179">
        <v>43646</v>
      </c>
      <c r="H58" s="65" t="s">
        <v>297</v>
      </c>
      <c r="I58" s="65" t="s">
        <v>292</v>
      </c>
      <c r="J58" s="65"/>
      <c r="K58" s="63" t="s">
        <v>280</v>
      </c>
      <c r="L58" s="193" t="s">
        <v>315</v>
      </c>
      <c r="M58" s="223">
        <v>126.34545454545453</v>
      </c>
      <c r="N58" s="223">
        <v>38.172727272727272</v>
      </c>
      <c r="O58" s="63"/>
      <c r="P58" s="63"/>
      <c r="Q58" s="211"/>
      <c r="R58" s="211"/>
      <c r="S58" s="211"/>
      <c r="T58" s="211"/>
      <c r="U58" s="211"/>
      <c r="V58" s="211"/>
      <c r="W58" s="223">
        <v>23.9</v>
      </c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230">
        <v>28.19</v>
      </c>
      <c r="AI58" s="63"/>
      <c r="AJ58" s="63"/>
      <c r="AK58" s="63"/>
      <c r="AL58" s="63"/>
      <c r="AM58" s="63"/>
      <c r="AN58" s="63"/>
      <c r="AO58" s="150" t="s">
        <v>314</v>
      </c>
      <c r="AP58" s="65" t="s">
        <v>292</v>
      </c>
      <c r="AQ58" s="65"/>
      <c r="AR58" s="65"/>
      <c r="AS58" t="s">
        <v>534</v>
      </c>
    </row>
    <row r="59" spans="1:45" ht="15" x14ac:dyDescent="0.2">
      <c r="A59" s="61">
        <v>4105</v>
      </c>
      <c r="B59" s="233">
        <v>43650</v>
      </c>
      <c r="C59" s="62" t="s">
        <v>295</v>
      </c>
      <c r="D59" s="63" t="s">
        <v>296</v>
      </c>
      <c r="E59" s="63"/>
      <c r="F59" s="63" t="s">
        <v>313</v>
      </c>
      <c r="G59" s="179">
        <v>43646</v>
      </c>
      <c r="H59" s="65" t="s">
        <v>297</v>
      </c>
      <c r="I59" s="65" t="s">
        <v>292</v>
      </c>
      <c r="J59" s="65"/>
      <c r="K59" s="63" t="s">
        <v>281</v>
      </c>
      <c r="L59" s="193" t="s">
        <v>315</v>
      </c>
      <c r="M59" s="223">
        <v>139.75454545454542</v>
      </c>
      <c r="N59" s="223">
        <v>39.236363636363627</v>
      </c>
      <c r="O59" s="63"/>
      <c r="P59" s="63"/>
      <c r="Q59" s="211"/>
      <c r="R59" s="211"/>
      <c r="S59" s="211"/>
      <c r="T59" s="211"/>
      <c r="U59" s="211"/>
      <c r="V59" s="211"/>
      <c r="W59" s="223">
        <v>24.299999999999997</v>
      </c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230">
        <v>28.34</v>
      </c>
      <c r="AI59" s="63"/>
      <c r="AJ59" s="63"/>
      <c r="AK59" s="63"/>
      <c r="AL59" s="63"/>
      <c r="AM59" s="63"/>
      <c r="AN59" s="63"/>
      <c r="AO59" s="150" t="s">
        <v>314</v>
      </c>
      <c r="AP59" s="65" t="s">
        <v>292</v>
      </c>
      <c r="AQ59" s="65"/>
      <c r="AR59" s="65"/>
      <c r="AS59" t="s">
        <v>538</v>
      </c>
    </row>
    <row r="60" spans="1:45" ht="15" x14ac:dyDescent="0.2">
      <c r="A60" s="61">
        <v>10492</v>
      </c>
      <c r="B60" s="233">
        <v>43650</v>
      </c>
      <c r="C60" s="62" t="s">
        <v>295</v>
      </c>
      <c r="D60" s="63" t="s">
        <v>296</v>
      </c>
      <c r="E60" s="63"/>
      <c r="F60" s="63" t="s">
        <v>313</v>
      </c>
      <c r="G60" s="179">
        <v>43646</v>
      </c>
      <c r="H60" s="65" t="s">
        <v>297</v>
      </c>
      <c r="I60" s="65" t="s">
        <v>292</v>
      </c>
      <c r="J60" s="65"/>
      <c r="K60" s="63" t="s">
        <v>294</v>
      </c>
      <c r="L60" s="193" t="s">
        <v>315</v>
      </c>
      <c r="M60" s="223">
        <v>116.69999999999999</v>
      </c>
      <c r="N60" s="223">
        <v>38.654545454545456</v>
      </c>
      <c r="O60" s="63"/>
      <c r="P60" s="63"/>
      <c r="Q60" s="211"/>
      <c r="R60" s="211"/>
      <c r="S60" s="211"/>
      <c r="T60" s="211"/>
      <c r="U60" s="211"/>
      <c r="V60" s="211"/>
      <c r="W60" s="223">
        <v>24.836363636363636</v>
      </c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230">
        <v>32.020000000000003</v>
      </c>
      <c r="AI60" s="63"/>
      <c r="AJ60" s="63"/>
      <c r="AK60" s="63"/>
      <c r="AL60" s="63"/>
      <c r="AM60" s="63"/>
      <c r="AN60" s="63"/>
      <c r="AO60" s="150" t="s">
        <v>314</v>
      </c>
      <c r="AP60" s="65" t="s">
        <v>292</v>
      </c>
      <c r="AQ60" s="65"/>
      <c r="AR60" s="65"/>
      <c r="AS60" t="s">
        <v>541</v>
      </c>
    </row>
    <row r="61" spans="1:45" ht="15" x14ac:dyDescent="0.2">
      <c r="A61" s="61">
        <v>10397</v>
      </c>
      <c r="B61" s="233">
        <v>43650</v>
      </c>
      <c r="C61" s="62" t="s">
        <v>295</v>
      </c>
      <c r="D61" s="63" t="s">
        <v>296</v>
      </c>
      <c r="E61" s="63"/>
      <c r="F61" s="63" t="s">
        <v>313</v>
      </c>
      <c r="G61" s="64">
        <v>43649</v>
      </c>
      <c r="H61" s="65" t="s">
        <v>297</v>
      </c>
      <c r="I61" s="65" t="s">
        <v>292</v>
      </c>
      <c r="J61" s="65"/>
      <c r="K61" s="63" t="s">
        <v>306</v>
      </c>
      <c r="L61" s="193" t="s">
        <v>315</v>
      </c>
      <c r="M61" s="223">
        <v>119.99999999999999</v>
      </c>
      <c r="N61" s="223">
        <v>40.799999999999997</v>
      </c>
      <c r="O61" s="63"/>
      <c r="P61" s="63"/>
      <c r="Q61" s="211"/>
      <c r="R61" s="211"/>
      <c r="S61" s="211"/>
      <c r="T61" s="211"/>
      <c r="U61" s="211"/>
      <c r="V61" s="211"/>
      <c r="W61" s="223">
        <v>24.299999999999997</v>
      </c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230">
        <v>29.15</v>
      </c>
      <c r="AI61" s="63"/>
      <c r="AJ61" s="63"/>
      <c r="AK61" s="63"/>
      <c r="AL61" s="63"/>
      <c r="AM61" s="63"/>
      <c r="AN61" s="63"/>
      <c r="AO61" s="150" t="s">
        <v>314</v>
      </c>
      <c r="AP61" s="65" t="s">
        <v>292</v>
      </c>
      <c r="AQ61" s="65"/>
      <c r="AR61" s="65"/>
      <c r="AS61" t="s">
        <v>545</v>
      </c>
    </row>
    <row r="62" spans="1:45" ht="15" x14ac:dyDescent="0.2">
      <c r="A62" s="61"/>
      <c r="B62" s="233">
        <v>43650</v>
      </c>
      <c r="C62" s="62" t="s">
        <v>295</v>
      </c>
      <c r="D62" s="63" t="s">
        <v>296</v>
      </c>
      <c r="E62" s="63"/>
      <c r="F62" s="63" t="s">
        <v>313</v>
      </c>
      <c r="G62" s="179">
        <v>43646</v>
      </c>
      <c r="H62" s="65" t="s">
        <v>297</v>
      </c>
      <c r="I62" s="65" t="s">
        <v>292</v>
      </c>
      <c r="J62" s="65"/>
      <c r="K62" s="63" t="s">
        <v>308</v>
      </c>
      <c r="L62" s="193" t="s">
        <v>315</v>
      </c>
      <c r="M62" s="223">
        <v>78.454545454545439</v>
      </c>
      <c r="N62" s="223">
        <v>38.418181818181814</v>
      </c>
      <c r="O62" s="63"/>
      <c r="P62" s="63"/>
      <c r="Q62" s="211"/>
      <c r="R62" s="211"/>
      <c r="S62" s="211"/>
      <c r="T62" s="211"/>
      <c r="U62" s="211"/>
      <c r="V62" s="211"/>
      <c r="W62" s="223">
        <v>21.263636363636362</v>
      </c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230">
        <v>37.770000000000003</v>
      </c>
      <c r="AI62" s="63"/>
      <c r="AJ62" s="63"/>
      <c r="AK62" s="63"/>
      <c r="AL62" s="63"/>
      <c r="AM62" s="63"/>
      <c r="AN62" s="63"/>
      <c r="AO62" s="150" t="s">
        <v>314</v>
      </c>
      <c r="AP62" s="65" t="s">
        <v>292</v>
      </c>
      <c r="AQ62" s="65"/>
      <c r="AR62" s="65"/>
      <c r="AS62" t="s">
        <v>549</v>
      </c>
    </row>
    <row r="63" spans="1:45" ht="15" x14ac:dyDescent="0.2">
      <c r="A63" s="61"/>
      <c r="B63" s="233">
        <v>43650</v>
      </c>
      <c r="C63" s="62" t="s">
        <v>295</v>
      </c>
      <c r="D63" s="63" t="s">
        <v>296</v>
      </c>
      <c r="E63" s="63"/>
      <c r="F63" s="63" t="s">
        <v>313</v>
      </c>
      <c r="G63" s="179">
        <v>43646</v>
      </c>
      <c r="H63" s="65" t="s">
        <v>297</v>
      </c>
      <c r="I63" s="65" t="s">
        <v>292</v>
      </c>
      <c r="J63" s="65"/>
      <c r="K63" s="63" t="s">
        <v>385</v>
      </c>
      <c r="L63" s="193" t="s">
        <v>315</v>
      </c>
      <c r="M63" s="223">
        <v>119.99999999999999</v>
      </c>
      <c r="N63" s="223">
        <v>38.999999999999993</v>
      </c>
      <c r="O63" s="63"/>
      <c r="P63" s="63"/>
      <c r="Q63" s="211"/>
      <c r="R63" s="211"/>
      <c r="S63" s="211"/>
      <c r="T63" s="211"/>
      <c r="U63" s="211"/>
      <c r="V63" s="211"/>
      <c r="W63" s="223">
        <v>26.2</v>
      </c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230">
        <v>30.69</v>
      </c>
      <c r="AI63" s="63"/>
      <c r="AJ63" s="63"/>
      <c r="AK63" s="63"/>
      <c r="AL63" s="63"/>
      <c r="AM63" s="63"/>
      <c r="AN63" s="63"/>
      <c r="AO63" s="150" t="s">
        <v>314</v>
      </c>
      <c r="AP63" s="65" t="s">
        <v>292</v>
      </c>
      <c r="AQ63" s="65"/>
      <c r="AR63" s="65"/>
      <c r="AS63" t="s">
        <v>558</v>
      </c>
    </row>
    <row r="64" spans="1:45" ht="15" x14ac:dyDescent="0.2">
      <c r="A64" s="234" t="s">
        <v>554</v>
      </c>
      <c r="B64" s="233">
        <v>43650</v>
      </c>
      <c r="C64" s="62" t="s">
        <v>295</v>
      </c>
      <c r="D64" s="63" t="s">
        <v>296</v>
      </c>
      <c r="E64" s="63"/>
      <c r="F64" s="63" t="s">
        <v>313</v>
      </c>
      <c r="G64" s="179">
        <v>43646</v>
      </c>
      <c r="H64" s="65" t="s">
        <v>297</v>
      </c>
      <c r="I64" s="65" t="s">
        <v>292</v>
      </c>
      <c r="J64" s="65"/>
      <c r="K64" s="63" t="s">
        <v>371</v>
      </c>
      <c r="L64" s="193" t="s">
        <v>315</v>
      </c>
      <c r="M64" s="223">
        <v>129.79999999999998</v>
      </c>
      <c r="N64" s="223">
        <v>37.190909090909088</v>
      </c>
      <c r="O64" s="63"/>
      <c r="P64" s="63"/>
      <c r="Q64" s="211"/>
      <c r="R64" s="211"/>
      <c r="S64" s="211"/>
      <c r="T64" s="211"/>
      <c r="U64" s="211"/>
      <c r="V64" s="211"/>
      <c r="W64" s="223">
        <v>22.954545454545453</v>
      </c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230">
        <v>30.58</v>
      </c>
      <c r="AI64" s="63"/>
      <c r="AJ64" s="63"/>
      <c r="AK64" s="63"/>
      <c r="AL64" s="63"/>
      <c r="AM64" s="63"/>
      <c r="AN64" s="63"/>
      <c r="AO64" s="150" t="s">
        <v>314</v>
      </c>
      <c r="AP64" s="65" t="s">
        <v>292</v>
      </c>
      <c r="AQ64" s="65"/>
      <c r="AR64" s="65"/>
      <c r="AS64" t="s">
        <v>553</v>
      </c>
    </row>
    <row r="65" spans="1:45" ht="15" x14ac:dyDescent="0.2">
      <c r="A65" s="234" t="s">
        <v>554</v>
      </c>
      <c r="B65" s="233">
        <v>43650</v>
      </c>
      <c r="C65" s="62" t="s">
        <v>295</v>
      </c>
      <c r="D65" s="63" t="s">
        <v>296</v>
      </c>
      <c r="E65" s="63"/>
      <c r="F65" s="63" t="s">
        <v>313</v>
      </c>
      <c r="G65" s="179">
        <v>43646</v>
      </c>
      <c r="H65" s="65" t="s">
        <v>297</v>
      </c>
      <c r="I65" s="65" t="s">
        <v>292</v>
      </c>
      <c r="J65" s="65"/>
      <c r="K65" s="209" t="s">
        <v>502</v>
      </c>
      <c r="L65" s="193" t="s">
        <v>315</v>
      </c>
      <c r="M65" s="223">
        <v>135.5</v>
      </c>
      <c r="N65" s="223">
        <v>40.9</v>
      </c>
      <c r="O65" s="63"/>
      <c r="P65" s="63"/>
      <c r="Q65" s="211"/>
      <c r="R65" s="211"/>
      <c r="S65" s="211"/>
      <c r="T65" s="211"/>
      <c r="U65" s="211"/>
      <c r="V65" s="211"/>
      <c r="W65" s="223">
        <v>24.2</v>
      </c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230">
        <v>28.71</v>
      </c>
      <c r="AI65" s="63"/>
      <c r="AJ65" s="63"/>
      <c r="AK65" s="63"/>
      <c r="AL65" s="63"/>
      <c r="AM65" s="63"/>
      <c r="AN65" s="63"/>
      <c r="AO65" s="150" t="s">
        <v>314</v>
      </c>
      <c r="AP65" s="65" t="s">
        <v>292</v>
      </c>
      <c r="AQ65" s="65"/>
      <c r="AR65" s="65"/>
      <c r="AS65" t="s">
        <v>562</v>
      </c>
    </row>
    <row r="66" spans="1:45" ht="15" x14ac:dyDescent="0.2">
      <c r="A66" s="234" t="s">
        <v>554</v>
      </c>
      <c r="B66" s="233">
        <v>43650</v>
      </c>
      <c r="C66" s="62" t="s">
        <v>295</v>
      </c>
      <c r="D66" s="63" t="s">
        <v>296</v>
      </c>
      <c r="E66" s="63"/>
      <c r="F66" s="63" t="s">
        <v>313</v>
      </c>
      <c r="G66" s="179">
        <v>43646</v>
      </c>
      <c r="H66" s="65" t="s">
        <v>297</v>
      </c>
      <c r="I66" s="65" t="s">
        <v>292</v>
      </c>
      <c r="J66" s="65"/>
      <c r="K66" s="209" t="s">
        <v>438</v>
      </c>
      <c r="L66" s="193" t="s">
        <v>315</v>
      </c>
      <c r="M66" s="223">
        <v>106.27272727272727</v>
      </c>
      <c r="N66" s="223">
        <v>38.854545454545452</v>
      </c>
      <c r="O66" s="63"/>
      <c r="P66" s="63"/>
      <c r="Q66" s="211"/>
      <c r="R66" s="211"/>
      <c r="S66" s="211"/>
      <c r="T66" s="211"/>
      <c r="U66" s="211"/>
      <c r="V66" s="211"/>
      <c r="W66" s="223">
        <v>22.354545454545452</v>
      </c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230">
        <v>33.39</v>
      </c>
      <c r="AI66" s="63"/>
      <c r="AJ66" s="63"/>
      <c r="AK66" s="63"/>
      <c r="AL66" s="63"/>
      <c r="AM66" s="63"/>
      <c r="AN66" s="63"/>
      <c r="AO66" s="150" t="s">
        <v>314</v>
      </c>
      <c r="AP66" s="65" t="s">
        <v>292</v>
      </c>
      <c r="AQ66" s="65"/>
      <c r="AR66" s="65"/>
      <c r="AS66" t="s">
        <v>562</v>
      </c>
    </row>
    <row r="67" spans="1:45" ht="15" x14ac:dyDescent="0.2">
      <c r="A67" s="234" t="s">
        <v>554</v>
      </c>
      <c r="B67" s="233">
        <v>43650</v>
      </c>
      <c r="C67" s="62" t="s">
        <v>295</v>
      </c>
      <c r="D67" s="63" t="s">
        <v>296</v>
      </c>
      <c r="E67" s="63"/>
      <c r="F67" s="63" t="s">
        <v>313</v>
      </c>
      <c r="G67" s="179">
        <v>43646</v>
      </c>
      <c r="H67" s="65" t="s">
        <v>297</v>
      </c>
      <c r="I67" s="65" t="s">
        <v>292</v>
      </c>
      <c r="J67" s="65"/>
      <c r="K67" s="209" t="s">
        <v>381</v>
      </c>
      <c r="L67" s="193" t="s">
        <v>315</v>
      </c>
      <c r="M67" s="223">
        <v>124.49999999999999</v>
      </c>
      <c r="N67" s="223">
        <v>35.499999999999993</v>
      </c>
      <c r="O67" s="63"/>
      <c r="P67" s="63"/>
      <c r="Q67" s="211"/>
      <c r="R67" s="211"/>
      <c r="S67" s="211"/>
      <c r="T67" s="211"/>
      <c r="U67" s="211"/>
      <c r="V67" s="211"/>
      <c r="W67" s="223">
        <v>25.4</v>
      </c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230">
        <v>28.38</v>
      </c>
      <c r="AI67" s="63"/>
      <c r="AJ67" s="63"/>
      <c r="AK67" s="63"/>
      <c r="AL67" s="63"/>
      <c r="AM67" s="63"/>
      <c r="AN67" s="63"/>
      <c r="AO67" s="150" t="s">
        <v>314</v>
      </c>
      <c r="AP67" s="65" t="s">
        <v>292</v>
      </c>
      <c r="AQ67" s="65"/>
      <c r="AR67" s="65"/>
      <c r="AS67" t="s">
        <v>572</v>
      </c>
    </row>
  </sheetData>
  <sheetProtection algorithmName="SHA-512" hashValue="GMRFXPFPNpAWLcJD+YDVkh6IKtPp57pzaW7bd3I6PPG3w8OOSGxjF1t+R7NpVPoqVtvb3nRsjVP2uYPZO6Oukg==" saltValue="po60hPjAMUt2wQb9pUU0VQ==" spinCount="100000" sheet="1" objects="1" scenarios="1"/>
  <hyperlinks>
    <hyperlink ref="AS17" r:id="rId1" xr:uid="{49DC4BD2-72B8-BB49-825D-23FF88F93173}"/>
  </hyperlink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064F1-0EC0-6745-88D7-F568E0975295}">
  <sheetPr codeName="Sheet28"/>
  <dimension ref="A1:AS53"/>
  <sheetViews>
    <sheetView zoomScale="113" zoomScaleNormal="113" workbookViewId="0">
      <selection activeCell="A2" sqref="A2:XFD53"/>
    </sheetView>
  </sheetViews>
  <sheetFormatPr baseColWidth="10" defaultColWidth="15.5" defaultRowHeight="13" x14ac:dyDescent="0.15"/>
  <cols>
    <col min="1" max="1" width="6.6640625" customWidth="1"/>
    <col min="3" max="3" width="6.1640625" customWidth="1"/>
    <col min="4" max="4" width="9.83203125" customWidth="1"/>
    <col min="5" max="5" width="7.1640625" customWidth="1"/>
    <col min="6" max="6" width="10.1640625" customWidth="1"/>
    <col min="8" max="8" width="8.6640625" customWidth="1"/>
    <col min="9" max="9" width="11.5" customWidth="1"/>
    <col min="10" max="10" width="10.33203125" customWidth="1"/>
  </cols>
  <sheetData>
    <row r="1" spans="1:45" ht="56" x14ac:dyDescent="0.15">
      <c r="A1" s="68" t="s">
        <v>36</v>
      </c>
      <c r="B1" s="68" t="s">
        <v>37</v>
      </c>
      <c r="C1" s="69" t="s">
        <v>38</v>
      </c>
      <c r="D1" s="70" t="s">
        <v>39</v>
      </c>
      <c r="E1" s="70" t="s">
        <v>117</v>
      </c>
      <c r="F1" s="70" t="s">
        <v>118</v>
      </c>
      <c r="G1" s="68" t="s">
        <v>157</v>
      </c>
      <c r="H1" s="71" t="s">
        <v>158</v>
      </c>
      <c r="I1" s="71" t="s">
        <v>159</v>
      </c>
      <c r="J1" s="71" t="s">
        <v>160</v>
      </c>
      <c r="K1" s="70" t="s">
        <v>161</v>
      </c>
      <c r="L1" s="68" t="s">
        <v>116</v>
      </c>
      <c r="M1" s="72" t="s">
        <v>162</v>
      </c>
      <c r="N1" s="73" t="s">
        <v>184</v>
      </c>
      <c r="O1" s="73" t="s">
        <v>185</v>
      </c>
      <c r="P1" s="73" t="s">
        <v>92</v>
      </c>
      <c r="Q1" s="73" t="s">
        <v>93</v>
      </c>
      <c r="R1" s="73" t="s">
        <v>106</v>
      </c>
      <c r="S1" s="73" t="s">
        <v>41</v>
      </c>
      <c r="T1" s="73" t="s">
        <v>76</v>
      </c>
      <c r="U1" s="73" t="s">
        <v>2</v>
      </c>
      <c r="V1" s="74" t="s">
        <v>3</v>
      </c>
      <c r="W1" s="75" t="s">
        <v>4</v>
      </c>
      <c r="X1" s="75" t="s">
        <v>113</v>
      </c>
      <c r="Y1" s="75" t="s">
        <v>114</v>
      </c>
      <c r="Z1" s="75" t="s">
        <v>130</v>
      </c>
      <c r="AA1" s="75" t="s">
        <v>131</v>
      </c>
      <c r="AB1" s="75" t="s">
        <v>54</v>
      </c>
      <c r="AC1" s="75" t="s">
        <v>55</v>
      </c>
      <c r="AD1" s="75" t="s">
        <v>56</v>
      </c>
      <c r="AE1" s="76" t="s">
        <v>57</v>
      </c>
      <c r="AF1" s="77" t="s">
        <v>58</v>
      </c>
      <c r="AG1" s="77" t="s">
        <v>59</v>
      </c>
      <c r="AH1" s="78" t="s">
        <v>60</v>
      </c>
      <c r="AI1" s="78" t="s">
        <v>137</v>
      </c>
      <c r="AJ1" s="78" t="s">
        <v>138</v>
      </c>
      <c r="AK1" s="78" t="s">
        <v>139</v>
      </c>
      <c r="AL1" s="139" t="s">
        <v>285</v>
      </c>
      <c r="AM1" s="139" t="s">
        <v>286</v>
      </c>
      <c r="AN1" s="139" t="s">
        <v>287</v>
      </c>
      <c r="AO1" s="79" t="s">
        <v>140</v>
      </c>
      <c r="AP1" s="80" t="s">
        <v>141</v>
      </c>
      <c r="AQ1" s="80" t="s">
        <v>142</v>
      </c>
      <c r="AR1" s="81" t="s">
        <v>143</v>
      </c>
      <c r="AS1" s="71" t="s">
        <v>171</v>
      </c>
    </row>
    <row r="2" spans="1:45" ht="15" x14ac:dyDescent="0.2">
      <c r="A2" s="61">
        <v>10422</v>
      </c>
      <c r="B2" s="210">
        <v>43305</v>
      </c>
      <c r="C2" s="62" t="s">
        <v>295</v>
      </c>
      <c r="D2" s="63" t="s">
        <v>296</v>
      </c>
      <c r="E2" s="63"/>
      <c r="F2" s="63" t="s">
        <v>303</v>
      </c>
      <c r="G2" s="192">
        <v>43284</v>
      </c>
      <c r="H2" s="65" t="s">
        <v>297</v>
      </c>
      <c r="I2" s="65" t="s">
        <v>292</v>
      </c>
      <c r="J2" s="65"/>
      <c r="K2" s="63" t="s">
        <v>271</v>
      </c>
      <c r="L2" s="193" t="s">
        <v>315</v>
      </c>
      <c r="M2" s="223">
        <v>112.65454545454544</v>
      </c>
      <c r="N2" s="223">
        <v>23.072727272727271</v>
      </c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150" t="s">
        <v>305</v>
      </c>
      <c r="AP2" s="65" t="s">
        <v>292</v>
      </c>
      <c r="AQ2" s="65"/>
      <c r="AR2" s="65"/>
    </row>
    <row r="3" spans="1:45" ht="15" x14ac:dyDescent="0.2">
      <c r="A3" s="61">
        <v>8804</v>
      </c>
      <c r="B3" s="210">
        <v>43305</v>
      </c>
      <c r="C3" s="62" t="s">
        <v>295</v>
      </c>
      <c r="D3" s="63" t="s">
        <v>296</v>
      </c>
      <c r="E3" s="63"/>
      <c r="F3" s="63" t="s">
        <v>303</v>
      </c>
      <c r="G3" s="179">
        <v>43281</v>
      </c>
      <c r="H3" s="65" t="s">
        <v>292</v>
      </c>
      <c r="I3" s="65" t="s">
        <v>293</v>
      </c>
      <c r="J3" s="65"/>
      <c r="K3" s="63" t="s">
        <v>273</v>
      </c>
      <c r="L3" s="193" t="s">
        <v>315</v>
      </c>
      <c r="M3" s="223">
        <v>109</v>
      </c>
      <c r="N3" s="223">
        <v>22.554545454545451</v>
      </c>
      <c r="O3" s="209" t="s">
        <v>307</v>
      </c>
      <c r="P3" s="220">
        <v>1020</v>
      </c>
      <c r="Q3" s="223">
        <v>29.7</v>
      </c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150" t="s">
        <v>305</v>
      </c>
      <c r="AP3" s="65" t="s">
        <v>292</v>
      </c>
      <c r="AQ3" s="65"/>
      <c r="AR3" s="65"/>
    </row>
    <row r="4" spans="1:45" ht="15" x14ac:dyDescent="0.2">
      <c r="A4" s="61">
        <v>1690</v>
      </c>
      <c r="B4" s="210">
        <v>43305</v>
      </c>
      <c r="C4" s="62" t="s">
        <v>295</v>
      </c>
      <c r="D4" s="63" t="s">
        <v>296</v>
      </c>
      <c r="E4" s="63"/>
      <c r="F4" s="63" t="s">
        <v>303</v>
      </c>
      <c r="G4" s="179">
        <v>43281</v>
      </c>
      <c r="H4" s="65" t="s">
        <v>297</v>
      </c>
      <c r="I4" s="65" t="s">
        <v>292</v>
      </c>
      <c r="J4" s="65"/>
      <c r="K4" s="63" t="s">
        <v>274</v>
      </c>
      <c r="L4" s="193" t="s">
        <v>315</v>
      </c>
      <c r="M4" s="223">
        <v>83.75454545454545</v>
      </c>
      <c r="N4" s="223">
        <v>25.345454545454544</v>
      </c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50" t="s">
        <v>305</v>
      </c>
      <c r="AP4" s="65" t="s">
        <v>292</v>
      </c>
      <c r="AQ4" s="65"/>
      <c r="AR4" s="65"/>
    </row>
    <row r="5" spans="1:45" ht="15" x14ac:dyDescent="0.2">
      <c r="A5" s="61">
        <v>10256</v>
      </c>
      <c r="B5" s="210">
        <v>43305</v>
      </c>
      <c r="C5" s="62" t="s">
        <v>295</v>
      </c>
      <c r="D5" s="63" t="s">
        <v>296</v>
      </c>
      <c r="E5" s="63"/>
      <c r="F5" s="63" t="s">
        <v>303</v>
      </c>
      <c r="G5" s="64">
        <v>43272</v>
      </c>
      <c r="H5" s="65" t="s">
        <v>297</v>
      </c>
      <c r="I5" s="65" t="s">
        <v>292</v>
      </c>
      <c r="J5" s="65"/>
      <c r="K5" s="63" t="s">
        <v>275</v>
      </c>
      <c r="L5" s="193" t="s">
        <v>315</v>
      </c>
      <c r="M5" s="223">
        <v>92.499999999999986</v>
      </c>
      <c r="N5" s="223">
        <v>21.418181818181814</v>
      </c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150" t="s">
        <v>305</v>
      </c>
      <c r="AP5" s="65" t="s">
        <v>292</v>
      </c>
      <c r="AQ5" s="65"/>
      <c r="AR5" s="65"/>
    </row>
    <row r="6" spans="1:45" ht="15" x14ac:dyDescent="0.2">
      <c r="A6" s="61">
        <v>10561</v>
      </c>
      <c r="B6" s="210">
        <v>43305</v>
      </c>
      <c r="C6" s="62" t="s">
        <v>295</v>
      </c>
      <c r="D6" s="63" t="s">
        <v>296</v>
      </c>
      <c r="E6" s="63"/>
      <c r="F6" s="63" t="s">
        <v>303</v>
      </c>
      <c r="G6" s="179">
        <v>43281</v>
      </c>
      <c r="H6" s="65" t="s">
        <v>297</v>
      </c>
      <c r="I6" s="65" t="s">
        <v>292</v>
      </c>
      <c r="J6" s="65"/>
      <c r="K6" s="63" t="s">
        <v>276</v>
      </c>
      <c r="L6" s="193" t="s">
        <v>315</v>
      </c>
      <c r="M6" s="223">
        <v>107.57999999999998</v>
      </c>
      <c r="N6" s="223">
        <v>23.47</v>
      </c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150" t="s">
        <v>305</v>
      </c>
      <c r="AP6" s="65" t="s">
        <v>292</v>
      </c>
      <c r="AQ6" s="65"/>
      <c r="AR6" s="65"/>
    </row>
    <row r="7" spans="1:45" ht="15" x14ac:dyDescent="0.2">
      <c r="A7" s="61">
        <v>3617</v>
      </c>
      <c r="B7" s="210">
        <v>43305</v>
      </c>
      <c r="C7" s="62" t="s">
        <v>295</v>
      </c>
      <c r="D7" s="63" t="s">
        <v>296</v>
      </c>
      <c r="E7" s="63"/>
      <c r="F7" s="63" t="s">
        <v>303</v>
      </c>
      <c r="G7" s="64">
        <v>43281</v>
      </c>
      <c r="H7" s="65" t="s">
        <v>297</v>
      </c>
      <c r="I7" s="65" t="s">
        <v>292</v>
      </c>
      <c r="J7" s="65"/>
      <c r="K7" s="63" t="s">
        <v>278</v>
      </c>
      <c r="L7" s="193" t="s">
        <v>315</v>
      </c>
      <c r="M7" s="223">
        <v>90.3</v>
      </c>
      <c r="N7" s="223">
        <v>24.881818181818179</v>
      </c>
      <c r="O7" s="209" t="s">
        <v>307</v>
      </c>
      <c r="P7" s="220">
        <v>1183</v>
      </c>
      <c r="Q7" s="223">
        <v>26.354545454545452</v>
      </c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150" t="s">
        <v>305</v>
      </c>
      <c r="AP7" s="65" t="s">
        <v>292</v>
      </c>
      <c r="AQ7" s="65"/>
      <c r="AR7" s="65"/>
    </row>
    <row r="8" spans="1:45" ht="15" x14ac:dyDescent="0.2">
      <c r="A8" s="61">
        <v>10683</v>
      </c>
      <c r="B8" s="210">
        <v>43305</v>
      </c>
      <c r="C8" s="62" t="s">
        <v>295</v>
      </c>
      <c r="D8" s="63" t="s">
        <v>296</v>
      </c>
      <c r="E8" s="63"/>
      <c r="F8" s="63" t="s">
        <v>303</v>
      </c>
      <c r="G8" s="64">
        <v>43281</v>
      </c>
      <c r="H8" s="65" t="s">
        <v>292</v>
      </c>
      <c r="I8" s="65" t="s">
        <v>293</v>
      </c>
      <c r="J8" s="65"/>
      <c r="K8" s="63" t="s">
        <v>280</v>
      </c>
      <c r="L8" s="193" t="s">
        <v>315</v>
      </c>
      <c r="M8" s="223">
        <v>119.09090909090908</v>
      </c>
      <c r="N8" s="223">
        <v>22.554545454545451</v>
      </c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150" t="s">
        <v>305</v>
      </c>
      <c r="AP8" s="65" t="s">
        <v>292</v>
      </c>
      <c r="AQ8" s="65"/>
      <c r="AR8" s="65"/>
    </row>
    <row r="9" spans="1:45" ht="15" x14ac:dyDescent="0.2">
      <c r="A9" s="61">
        <v>4102</v>
      </c>
      <c r="B9" s="210">
        <v>43305</v>
      </c>
      <c r="C9" s="62" t="s">
        <v>295</v>
      </c>
      <c r="D9" s="63" t="s">
        <v>296</v>
      </c>
      <c r="E9" s="63"/>
      <c r="F9" s="63" t="s">
        <v>303</v>
      </c>
      <c r="G9" s="64">
        <v>43281</v>
      </c>
      <c r="H9" s="65" t="s">
        <v>297</v>
      </c>
      <c r="I9" s="65" t="s">
        <v>292</v>
      </c>
      <c r="J9" s="65"/>
      <c r="K9" s="63" t="s">
        <v>281</v>
      </c>
      <c r="L9" s="193" t="s">
        <v>315</v>
      </c>
      <c r="M9" s="223">
        <v>100.99999999999999</v>
      </c>
      <c r="N9" s="223">
        <v>23.854545454545452</v>
      </c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150" t="s">
        <v>305</v>
      </c>
      <c r="AP9" s="65" t="s">
        <v>292</v>
      </c>
      <c r="AQ9" s="65"/>
      <c r="AR9" s="65"/>
    </row>
    <row r="10" spans="1:45" ht="15" x14ac:dyDescent="0.2">
      <c r="A10" s="61">
        <v>10489</v>
      </c>
      <c r="B10" s="210">
        <v>43305</v>
      </c>
      <c r="C10" s="62" t="s">
        <v>295</v>
      </c>
      <c r="D10" s="63" t="s">
        <v>296</v>
      </c>
      <c r="E10" s="63"/>
      <c r="F10" s="63" t="s">
        <v>303</v>
      </c>
      <c r="G10" s="64">
        <v>43281</v>
      </c>
      <c r="H10" s="65" t="s">
        <v>297</v>
      </c>
      <c r="I10" s="65" t="s">
        <v>292</v>
      </c>
      <c r="J10" s="65"/>
      <c r="K10" s="63" t="s">
        <v>294</v>
      </c>
      <c r="L10" s="193" t="s">
        <v>315</v>
      </c>
      <c r="M10" s="223">
        <v>105.92727272727271</v>
      </c>
      <c r="N10" s="223">
        <v>23.581818181818182</v>
      </c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150" t="s">
        <v>305</v>
      </c>
      <c r="AP10" s="65" t="s">
        <v>292</v>
      </c>
      <c r="AQ10" s="65"/>
      <c r="AR10" s="65"/>
    </row>
    <row r="11" spans="1:45" ht="15" x14ac:dyDescent="0.2">
      <c r="A11" s="61">
        <v>10394</v>
      </c>
      <c r="B11" s="210">
        <v>43305</v>
      </c>
      <c r="C11" s="62" t="s">
        <v>295</v>
      </c>
      <c r="D11" s="63" t="s">
        <v>296</v>
      </c>
      <c r="E11" s="63"/>
      <c r="F11" s="63" t="s">
        <v>303</v>
      </c>
      <c r="G11" s="64">
        <v>43281</v>
      </c>
      <c r="H11" s="65" t="s">
        <v>297</v>
      </c>
      <c r="I11" s="65" t="s">
        <v>292</v>
      </c>
      <c r="J11" s="65"/>
      <c r="K11" s="63" t="s">
        <v>306</v>
      </c>
      <c r="L11" s="193" t="s">
        <v>315</v>
      </c>
      <c r="M11" s="223">
        <v>114.99999999999999</v>
      </c>
      <c r="N11" s="223">
        <v>22.799999999999997</v>
      </c>
      <c r="O11" s="63" t="s">
        <v>307</v>
      </c>
      <c r="P11" s="63">
        <v>1350</v>
      </c>
      <c r="Q11" s="223">
        <v>26.799999999999997</v>
      </c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t="s">
        <v>305</v>
      </c>
      <c r="AP11" s="65" t="s">
        <v>292</v>
      </c>
      <c r="AQ11" s="65"/>
      <c r="AR11" s="65"/>
    </row>
    <row r="12" spans="1:45" ht="15" x14ac:dyDescent="0.2">
      <c r="A12" s="61">
        <v>9912</v>
      </c>
      <c r="B12" s="210">
        <v>43305</v>
      </c>
      <c r="C12" s="62" t="s">
        <v>295</v>
      </c>
      <c r="D12" s="63" t="s">
        <v>296</v>
      </c>
      <c r="E12" s="63"/>
      <c r="F12" s="63" t="s">
        <v>303</v>
      </c>
      <c r="G12" s="64">
        <v>43281</v>
      </c>
      <c r="H12" s="65" t="s">
        <v>292</v>
      </c>
      <c r="I12" s="65" t="s">
        <v>293</v>
      </c>
      <c r="J12" s="65"/>
      <c r="K12" s="63" t="s">
        <v>308</v>
      </c>
      <c r="L12" s="193" t="s">
        <v>315</v>
      </c>
      <c r="M12" s="223">
        <v>75</v>
      </c>
      <c r="N12" s="223">
        <v>26.018181818181816</v>
      </c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t="s">
        <v>305</v>
      </c>
      <c r="AP12" s="65" t="s">
        <v>292</v>
      </c>
      <c r="AQ12" s="65"/>
      <c r="AR12" s="65"/>
    </row>
    <row r="13" spans="1:45" ht="15" x14ac:dyDescent="0.2">
      <c r="A13" s="61"/>
      <c r="B13" s="210">
        <v>43305</v>
      </c>
      <c r="C13" s="62" t="s">
        <v>295</v>
      </c>
      <c r="D13" s="63" t="s">
        <v>296</v>
      </c>
      <c r="E13" s="63"/>
      <c r="F13" s="63" t="s">
        <v>303</v>
      </c>
      <c r="G13" s="64">
        <v>43281</v>
      </c>
      <c r="H13" s="65" t="s">
        <v>297</v>
      </c>
      <c r="I13" s="65" t="s">
        <v>292</v>
      </c>
      <c r="J13" s="65"/>
      <c r="K13" s="63" t="s">
        <v>371</v>
      </c>
      <c r="L13" s="193" t="s">
        <v>315</v>
      </c>
      <c r="M13" s="223">
        <v>89</v>
      </c>
      <c r="N13" s="223">
        <v>24.954545454545453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t="s">
        <v>305</v>
      </c>
      <c r="AP13" s="65" t="s">
        <v>292</v>
      </c>
      <c r="AQ13" s="65"/>
      <c r="AR13" s="65"/>
    </row>
    <row r="14" spans="1:45" ht="15" x14ac:dyDescent="0.2">
      <c r="A14" s="61"/>
      <c r="B14" s="210">
        <v>43305</v>
      </c>
      <c r="C14" s="62" t="s">
        <v>295</v>
      </c>
      <c r="D14" s="63" t="s">
        <v>296</v>
      </c>
      <c r="E14" s="63"/>
      <c r="F14" s="63" t="s">
        <v>303</v>
      </c>
      <c r="G14" s="64">
        <v>43280</v>
      </c>
      <c r="H14" s="65" t="s">
        <v>297</v>
      </c>
      <c r="I14" s="65" t="s">
        <v>292</v>
      </c>
      <c r="J14" s="65"/>
      <c r="K14" s="63" t="s">
        <v>379</v>
      </c>
      <c r="L14" s="193" t="s">
        <v>315</v>
      </c>
      <c r="M14" s="223">
        <v>100.99999999999999</v>
      </c>
      <c r="N14" s="223">
        <v>23.999999999999996</v>
      </c>
      <c r="O14" s="63" t="s">
        <v>307</v>
      </c>
      <c r="P14" s="67">
        <v>1370</v>
      </c>
      <c r="Q14" s="223">
        <v>85</v>
      </c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t="s">
        <v>305</v>
      </c>
      <c r="AP14" s="65" t="s">
        <v>292</v>
      </c>
      <c r="AQ14" s="65"/>
      <c r="AR14" s="65"/>
    </row>
    <row r="15" spans="1:45" ht="15" x14ac:dyDescent="0.2">
      <c r="A15" s="61"/>
      <c r="B15" s="210">
        <v>43305</v>
      </c>
      <c r="C15" s="62" t="s">
        <v>295</v>
      </c>
      <c r="D15" s="63" t="s">
        <v>296</v>
      </c>
      <c r="E15" s="63"/>
      <c r="F15" s="63" t="s">
        <v>303</v>
      </c>
      <c r="G15" s="64">
        <v>43281</v>
      </c>
      <c r="H15" s="65" t="s">
        <v>297</v>
      </c>
      <c r="I15" s="65" t="s">
        <v>292</v>
      </c>
      <c r="J15" s="65"/>
      <c r="K15" s="63" t="s">
        <v>385</v>
      </c>
      <c r="L15" s="193" t="s">
        <v>315</v>
      </c>
      <c r="M15" s="223">
        <v>135</v>
      </c>
      <c r="N15" s="223">
        <v>21.299999999999997</v>
      </c>
      <c r="O15" s="63"/>
      <c r="P15" s="67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t="s">
        <v>305</v>
      </c>
      <c r="AP15" s="65" t="s">
        <v>292</v>
      </c>
      <c r="AQ15" s="65"/>
      <c r="AR15" s="65"/>
    </row>
    <row r="16" spans="1:45" ht="15" x14ac:dyDescent="0.2">
      <c r="A16" s="61"/>
      <c r="B16" s="210">
        <v>43305</v>
      </c>
      <c r="C16" s="62" t="s">
        <v>295</v>
      </c>
      <c r="D16" s="63" t="s">
        <v>296</v>
      </c>
      <c r="E16" s="63"/>
      <c r="F16" s="63" t="s">
        <v>303</v>
      </c>
      <c r="G16" s="64">
        <v>43281</v>
      </c>
      <c r="H16" s="65" t="s">
        <v>297</v>
      </c>
      <c r="I16" s="65" t="s">
        <v>292</v>
      </c>
      <c r="J16" s="65"/>
      <c r="K16" s="209" t="s">
        <v>502</v>
      </c>
      <c r="L16" s="193" t="s">
        <v>315</v>
      </c>
      <c r="M16" s="223">
        <v>101.81818181818181</v>
      </c>
      <c r="N16" s="223">
        <v>23.9</v>
      </c>
      <c r="O16" s="211"/>
      <c r="P16" s="67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t="s">
        <v>305</v>
      </c>
      <c r="AP16" s="65" t="s">
        <v>292</v>
      </c>
      <c r="AQ16" s="65"/>
      <c r="AR16" s="65"/>
    </row>
    <row r="17" spans="1:44" ht="15" x14ac:dyDescent="0.2">
      <c r="A17" s="61">
        <v>10423</v>
      </c>
      <c r="B17" s="210">
        <v>43305</v>
      </c>
      <c r="C17" s="62" t="s">
        <v>295</v>
      </c>
      <c r="D17" s="63" t="s">
        <v>296</v>
      </c>
      <c r="E17" s="63"/>
      <c r="F17" s="63" t="s">
        <v>310</v>
      </c>
      <c r="G17" s="192">
        <v>43284</v>
      </c>
      <c r="H17" s="65" t="s">
        <v>297</v>
      </c>
      <c r="I17" s="65" t="s">
        <v>292</v>
      </c>
      <c r="J17" s="65"/>
      <c r="K17" s="63" t="s">
        <v>271</v>
      </c>
      <c r="L17" s="193" t="s">
        <v>315</v>
      </c>
      <c r="M17" s="223">
        <v>112.65454545454544</v>
      </c>
      <c r="N17" s="223">
        <v>23.072727272727271</v>
      </c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223">
        <v>18.736363636363635</v>
      </c>
      <c r="AF17" s="63"/>
      <c r="AG17" s="63"/>
      <c r="AH17" s="63"/>
      <c r="AI17" s="63"/>
      <c r="AJ17" s="63"/>
      <c r="AK17" s="63"/>
      <c r="AL17" s="63"/>
      <c r="AM17" s="63"/>
      <c r="AN17" s="63"/>
      <c r="AO17" s="150" t="s">
        <v>311</v>
      </c>
      <c r="AP17" s="65" t="s">
        <v>292</v>
      </c>
      <c r="AQ17" s="65"/>
      <c r="AR17" s="65"/>
    </row>
    <row r="18" spans="1:44" ht="15" x14ac:dyDescent="0.2">
      <c r="A18" s="61">
        <v>8805</v>
      </c>
      <c r="B18" s="210">
        <v>43305</v>
      </c>
      <c r="C18" s="62" t="s">
        <v>295</v>
      </c>
      <c r="D18" s="63" t="s">
        <v>296</v>
      </c>
      <c r="E18" s="63"/>
      <c r="F18" s="63" t="s">
        <v>310</v>
      </c>
      <c r="G18" s="179">
        <v>43281</v>
      </c>
      <c r="H18" s="65" t="s">
        <v>292</v>
      </c>
      <c r="I18" s="65" t="s">
        <v>293</v>
      </c>
      <c r="J18" s="65"/>
      <c r="K18" s="63" t="s">
        <v>273</v>
      </c>
      <c r="L18" s="193" t="s">
        <v>315</v>
      </c>
      <c r="M18" s="223">
        <v>109.99999999999999</v>
      </c>
      <c r="N18" s="223">
        <v>22.554545454545451</v>
      </c>
      <c r="O18" s="209" t="s">
        <v>307</v>
      </c>
      <c r="P18" s="220">
        <v>1020</v>
      </c>
      <c r="Q18" s="223">
        <v>29.7</v>
      </c>
      <c r="R18" s="220"/>
      <c r="S18" s="219"/>
      <c r="T18" s="209"/>
      <c r="U18" s="219"/>
      <c r="V18" s="219"/>
      <c r="W18" s="219"/>
      <c r="X18" s="209"/>
      <c r="Y18" s="221"/>
      <c r="Z18" s="221"/>
      <c r="AA18" s="221"/>
      <c r="AB18" s="221"/>
      <c r="AC18" s="221"/>
      <c r="AD18" s="221"/>
      <c r="AE18" s="223">
        <v>18.718181818181815</v>
      </c>
      <c r="AF18" s="63"/>
      <c r="AG18" s="63"/>
      <c r="AH18" s="63"/>
      <c r="AI18" s="63"/>
      <c r="AJ18" s="63"/>
      <c r="AK18" s="63"/>
      <c r="AL18" s="63"/>
      <c r="AM18" s="63"/>
      <c r="AN18" s="63"/>
      <c r="AO18" s="150" t="s">
        <v>311</v>
      </c>
      <c r="AP18" s="65" t="s">
        <v>292</v>
      </c>
      <c r="AQ18" s="65"/>
      <c r="AR18" s="65"/>
    </row>
    <row r="19" spans="1:44" ht="15" x14ac:dyDescent="0.2">
      <c r="A19" s="61">
        <v>1691</v>
      </c>
      <c r="B19" s="210">
        <v>43305</v>
      </c>
      <c r="C19" s="62" t="s">
        <v>295</v>
      </c>
      <c r="D19" s="63" t="s">
        <v>296</v>
      </c>
      <c r="E19" s="63"/>
      <c r="F19" s="63" t="s">
        <v>310</v>
      </c>
      <c r="G19" s="179">
        <v>43281</v>
      </c>
      <c r="H19" s="65" t="s">
        <v>297</v>
      </c>
      <c r="I19" s="65" t="s">
        <v>292</v>
      </c>
      <c r="J19" s="65"/>
      <c r="K19" s="63" t="s">
        <v>274</v>
      </c>
      <c r="L19" s="193" t="s">
        <v>315</v>
      </c>
      <c r="M19" s="223">
        <v>87.972727272727269</v>
      </c>
      <c r="N19" s="223">
        <v>25.345454545454544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223">
        <v>17.245454545454542</v>
      </c>
      <c r="AF19" s="63"/>
      <c r="AG19" s="63"/>
      <c r="AH19" s="63"/>
      <c r="AI19" s="63"/>
      <c r="AJ19" s="63"/>
      <c r="AK19" s="63"/>
      <c r="AL19" s="63"/>
      <c r="AM19" s="63"/>
      <c r="AN19" s="63"/>
      <c r="AO19" s="150" t="s">
        <v>311</v>
      </c>
      <c r="AP19" s="65" t="s">
        <v>292</v>
      </c>
      <c r="AQ19" s="65"/>
      <c r="AR19" s="65"/>
    </row>
    <row r="20" spans="1:44" ht="15" x14ac:dyDescent="0.2">
      <c r="A20" s="61">
        <v>1692</v>
      </c>
      <c r="B20" s="210">
        <v>43305</v>
      </c>
      <c r="C20" s="62" t="s">
        <v>295</v>
      </c>
      <c r="D20" s="63" t="s">
        <v>296</v>
      </c>
      <c r="E20" s="63"/>
      <c r="F20" s="63" t="s">
        <v>310</v>
      </c>
      <c r="G20" s="64">
        <v>43272</v>
      </c>
      <c r="H20" s="65" t="s">
        <v>297</v>
      </c>
      <c r="I20" s="65" t="s">
        <v>292</v>
      </c>
      <c r="J20" s="65"/>
      <c r="K20" s="63" t="s">
        <v>275</v>
      </c>
      <c r="L20" s="193" t="s">
        <v>315</v>
      </c>
      <c r="M20" s="223">
        <v>95.499999999999986</v>
      </c>
      <c r="N20" s="223">
        <v>21.418181818181814</v>
      </c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223">
        <v>14.154545454545454</v>
      </c>
      <c r="AF20" s="63"/>
      <c r="AG20" s="63"/>
      <c r="AH20" s="63"/>
      <c r="AI20" s="63"/>
      <c r="AJ20" s="63"/>
      <c r="AK20" s="63"/>
      <c r="AL20" s="63"/>
      <c r="AM20" s="63"/>
      <c r="AN20" s="63"/>
      <c r="AO20" s="150" t="s">
        <v>311</v>
      </c>
      <c r="AP20" s="65" t="s">
        <v>292</v>
      </c>
      <c r="AQ20" s="65"/>
      <c r="AR20" s="65"/>
    </row>
    <row r="21" spans="1:44" ht="15" x14ac:dyDescent="0.2">
      <c r="A21" s="61">
        <v>10562</v>
      </c>
      <c r="B21" s="210">
        <v>43305</v>
      </c>
      <c r="C21" s="62" t="s">
        <v>295</v>
      </c>
      <c r="D21" s="63" t="s">
        <v>296</v>
      </c>
      <c r="E21" s="63"/>
      <c r="F21" s="63" t="s">
        <v>310</v>
      </c>
      <c r="G21" s="179">
        <v>43281</v>
      </c>
      <c r="H21" s="65" t="s">
        <v>297</v>
      </c>
      <c r="I21" s="65" t="s">
        <v>292</v>
      </c>
      <c r="J21" s="65"/>
      <c r="K21" s="63" t="s">
        <v>276</v>
      </c>
      <c r="L21" s="193" t="s">
        <v>315</v>
      </c>
      <c r="M21" s="223">
        <v>110.35</v>
      </c>
      <c r="N21" s="223">
        <v>23.47</v>
      </c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223">
        <v>15.31</v>
      </c>
      <c r="AF21" s="63"/>
      <c r="AG21" s="63"/>
      <c r="AH21" s="63"/>
      <c r="AI21" s="63"/>
      <c r="AJ21" s="63"/>
      <c r="AK21" s="63"/>
      <c r="AL21" s="63"/>
      <c r="AM21" s="63"/>
      <c r="AN21" s="63"/>
      <c r="AO21" s="150" t="s">
        <v>311</v>
      </c>
      <c r="AP21" s="65" t="s">
        <v>292</v>
      </c>
      <c r="AQ21" s="65"/>
      <c r="AR21" s="65"/>
    </row>
    <row r="22" spans="1:44" ht="15" x14ac:dyDescent="0.2">
      <c r="A22" s="61">
        <v>3618</v>
      </c>
      <c r="B22" s="210">
        <v>43305</v>
      </c>
      <c r="C22" s="62" t="s">
        <v>295</v>
      </c>
      <c r="D22" s="63" t="s">
        <v>296</v>
      </c>
      <c r="E22" s="63"/>
      <c r="F22" s="63" t="s">
        <v>310</v>
      </c>
      <c r="G22" s="179">
        <v>43281</v>
      </c>
      <c r="H22" s="65" t="s">
        <v>297</v>
      </c>
      <c r="I22" s="65" t="s">
        <v>292</v>
      </c>
      <c r="J22" s="65"/>
      <c r="K22" s="63" t="s">
        <v>278</v>
      </c>
      <c r="L22" s="193" t="s">
        <v>315</v>
      </c>
      <c r="M22" s="223">
        <v>92.8</v>
      </c>
      <c r="N22" s="223">
        <v>24.881818181818179</v>
      </c>
      <c r="O22" s="209" t="s">
        <v>307</v>
      </c>
      <c r="P22" s="220">
        <v>1183</v>
      </c>
      <c r="Q22" s="223">
        <v>26.354545454545452</v>
      </c>
      <c r="R22" s="220"/>
      <c r="S22" s="219"/>
      <c r="T22" s="209"/>
      <c r="U22" s="219"/>
      <c r="V22" s="219"/>
      <c r="W22" s="219"/>
      <c r="X22" s="209"/>
      <c r="Y22" s="221"/>
      <c r="Z22" s="221"/>
      <c r="AA22" s="221"/>
      <c r="AB22" s="221"/>
      <c r="AC22" s="221"/>
      <c r="AD22" s="221"/>
      <c r="AE22" s="223">
        <v>18.454545454545453</v>
      </c>
      <c r="AF22" s="63"/>
      <c r="AG22" s="63"/>
      <c r="AH22" s="63"/>
      <c r="AI22" s="63"/>
      <c r="AJ22" s="63"/>
      <c r="AK22" s="63"/>
      <c r="AL22" s="63"/>
      <c r="AM22" s="63"/>
      <c r="AN22" s="63"/>
      <c r="AO22" s="150" t="s">
        <v>311</v>
      </c>
      <c r="AP22" s="65" t="s">
        <v>292</v>
      </c>
      <c r="AQ22" s="65"/>
      <c r="AR22" s="65"/>
    </row>
    <row r="23" spans="1:44" ht="15" x14ac:dyDescent="0.2">
      <c r="A23" s="61">
        <v>10684</v>
      </c>
      <c r="B23" s="210">
        <v>43305</v>
      </c>
      <c r="C23" s="62" t="s">
        <v>295</v>
      </c>
      <c r="D23" s="63" t="s">
        <v>296</v>
      </c>
      <c r="E23" s="63"/>
      <c r="F23" s="63" t="s">
        <v>310</v>
      </c>
      <c r="G23" s="64">
        <v>43281</v>
      </c>
      <c r="H23" s="65" t="s">
        <v>292</v>
      </c>
      <c r="I23" s="65" t="s">
        <v>293</v>
      </c>
      <c r="J23" s="65"/>
      <c r="K23" s="63" t="s">
        <v>280</v>
      </c>
      <c r="L23" s="193" t="s">
        <v>315</v>
      </c>
      <c r="M23" s="223">
        <v>123.54545454545455</v>
      </c>
      <c r="N23" s="223">
        <v>22.554545454545451</v>
      </c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223">
        <v>17.809090909090909</v>
      </c>
      <c r="AF23" s="63"/>
      <c r="AG23" s="63"/>
      <c r="AH23" s="63"/>
      <c r="AI23" s="63"/>
      <c r="AJ23" s="63"/>
      <c r="AK23" s="63"/>
      <c r="AL23" s="63"/>
      <c r="AM23" s="63"/>
      <c r="AN23" s="63"/>
      <c r="AO23" s="150" t="s">
        <v>311</v>
      </c>
      <c r="AP23" s="65" t="s">
        <v>292</v>
      </c>
      <c r="AQ23" s="65"/>
      <c r="AR23" s="65"/>
    </row>
    <row r="24" spans="1:44" ht="15" x14ac:dyDescent="0.2">
      <c r="A24" s="61">
        <v>4103</v>
      </c>
      <c r="B24" s="210">
        <v>43305</v>
      </c>
      <c r="C24" s="62" t="s">
        <v>295</v>
      </c>
      <c r="D24" s="63" t="s">
        <v>296</v>
      </c>
      <c r="E24" s="63"/>
      <c r="F24" s="63" t="s">
        <v>310</v>
      </c>
      <c r="G24" s="64">
        <v>43281</v>
      </c>
      <c r="H24" s="65" t="s">
        <v>297</v>
      </c>
      <c r="I24" s="65" t="s">
        <v>292</v>
      </c>
      <c r="J24" s="65"/>
      <c r="K24" s="63" t="s">
        <v>281</v>
      </c>
      <c r="L24" s="193" t="s">
        <v>315</v>
      </c>
      <c r="M24" s="223">
        <v>100.99999999999999</v>
      </c>
      <c r="N24" s="223">
        <v>23.854545454545452</v>
      </c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223">
        <v>18.799999999999997</v>
      </c>
      <c r="AF24" s="63"/>
      <c r="AG24" s="63"/>
      <c r="AH24" s="63"/>
      <c r="AI24" s="63"/>
      <c r="AJ24" s="63"/>
      <c r="AK24" s="63"/>
      <c r="AL24" s="63"/>
      <c r="AM24" s="63"/>
      <c r="AN24" s="63"/>
      <c r="AO24" s="150" t="s">
        <v>311</v>
      </c>
      <c r="AP24" s="65" t="s">
        <v>292</v>
      </c>
      <c r="AQ24" s="65"/>
      <c r="AR24" s="65"/>
    </row>
    <row r="25" spans="1:44" ht="15" x14ac:dyDescent="0.2">
      <c r="A25" s="61">
        <v>10490</v>
      </c>
      <c r="B25" s="210">
        <v>43305</v>
      </c>
      <c r="C25" s="62" t="s">
        <v>295</v>
      </c>
      <c r="D25" s="63" t="s">
        <v>296</v>
      </c>
      <c r="E25" s="63"/>
      <c r="F25" s="63" t="s">
        <v>310</v>
      </c>
      <c r="G25" s="64">
        <v>43281</v>
      </c>
      <c r="H25" s="65" t="s">
        <v>297</v>
      </c>
      <c r="I25" s="65" t="s">
        <v>292</v>
      </c>
      <c r="J25" s="65"/>
      <c r="K25" s="63" t="s">
        <v>294</v>
      </c>
      <c r="L25" s="193" t="s">
        <v>315</v>
      </c>
      <c r="M25" s="223">
        <v>108.62727272727271</v>
      </c>
      <c r="N25" s="223">
        <v>23.581818181818182</v>
      </c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223">
        <v>17.609090909090909</v>
      </c>
      <c r="AF25" s="63"/>
      <c r="AG25" s="63"/>
      <c r="AH25" s="63"/>
      <c r="AI25" s="63"/>
      <c r="AJ25" s="63"/>
      <c r="AK25" s="63"/>
      <c r="AL25" s="63"/>
      <c r="AM25" s="63"/>
      <c r="AN25" s="63"/>
      <c r="AO25" s="150" t="s">
        <v>311</v>
      </c>
      <c r="AP25" s="65" t="s">
        <v>292</v>
      </c>
      <c r="AQ25" s="65"/>
      <c r="AR25" s="65"/>
    </row>
    <row r="26" spans="1:44" ht="15" x14ac:dyDescent="0.2">
      <c r="A26" s="61">
        <v>10395</v>
      </c>
      <c r="B26" s="210">
        <v>43305</v>
      </c>
      <c r="C26" s="62" t="s">
        <v>295</v>
      </c>
      <c r="D26" s="63" t="s">
        <v>296</v>
      </c>
      <c r="E26" s="63"/>
      <c r="F26" s="63" t="s">
        <v>310</v>
      </c>
      <c r="G26" s="64">
        <v>43281</v>
      </c>
      <c r="H26" s="65" t="s">
        <v>297</v>
      </c>
      <c r="I26" s="65" t="s">
        <v>292</v>
      </c>
      <c r="J26" s="65"/>
      <c r="K26" s="63" t="s">
        <v>306</v>
      </c>
      <c r="L26" s="193" t="s">
        <v>315</v>
      </c>
      <c r="M26" s="223">
        <v>119.99999999999999</v>
      </c>
      <c r="N26" s="223">
        <v>22.799999999999997</v>
      </c>
      <c r="O26" s="63" t="s">
        <v>307</v>
      </c>
      <c r="P26" s="63">
        <v>1350</v>
      </c>
      <c r="Q26" s="223">
        <v>26.799999999999997</v>
      </c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223">
        <v>14.299999999999999</v>
      </c>
      <c r="AF26" s="63"/>
      <c r="AG26" s="63"/>
      <c r="AH26" s="63"/>
      <c r="AI26" s="63"/>
      <c r="AJ26" s="63"/>
      <c r="AK26" s="63"/>
      <c r="AL26" s="63"/>
      <c r="AM26" s="63"/>
      <c r="AN26" s="63"/>
      <c r="AO26" s="150" t="s">
        <v>311</v>
      </c>
      <c r="AP26" s="65" t="s">
        <v>292</v>
      </c>
      <c r="AQ26" s="65"/>
      <c r="AR26" s="65"/>
    </row>
    <row r="27" spans="1:44" ht="15" x14ac:dyDescent="0.2">
      <c r="A27" s="61">
        <v>9913</v>
      </c>
      <c r="B27" s="210">
        <v>43305</v>
      </c>
      <c r="C27" s="62" t="s">
        <v>295</v>
      </c>
      <c r="D27" s="63" t="s">
        <v>296</v>
      </c>
      <c r="E27" s="63"/>
      <c r="F27" s="63" t="s">
        <v>310</v>
      </c>
      <c r="G27" s="64">
        <v>43281</v>
      </c>
      <c r="H27" s="65" t="s">
        <v>292</v>
      </c>
      <c r="I27" s="65" t="s">
        <v>293</v>
      </c>
      <c r="J27" s="65"/>
      <c r="K27" s="63" t="s">
        <v>308</v>
      </c>
      <c r="L27" s="193" t="s">
        <v>315</v>
      </c>
      <c r="M27" s="223">
        <v>75</v>
      </c>
      <c r="N27" s="223">
        <v>26.018181818181816</v>
      </c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223">
        <v>19.100000000000001</v>
      </c>
      <c r="AF27" s="63"/>
      <c r="AG27" s="63"/>
      <c r="AH27" s="63"/>
      <c r="AI27" s="63"/>
      <c r="AJ27" s="63"/>
      <c r="AK27" s="63"/>
      <c r="AL27" s="63"/>
      <c r="AM27" s="63"/>
      <c r="AN27" s="63"/>
      <c r="AO27" s="150" t="s">
        <v>311</v>
      </c>
      <c r="AP27" s="65" t="s">
        <v>292</v>
      </c>
      <c r="AQ27" s="65"/>
      <c r="AR27" s="65"/>
    </row>
    <row r="28" spans="1:44" ht="15" x14ac:dyDescent="0.2">
      <c r="A28" s="61"/>
      <c r="B28" s="210">
        <v>43305</v>
      </c>
      <c r="C28" s="62" t="s">
        <v>295</v>
      </c>
      <c r="D28" s="63" t="s">
        <v>296</v>
      </c>
      <c r="E28" s="63"/>
      <c r="F28" s="63" t="s">
        <v>310</v>
      </c>
      <c r="G28" s="64">
        <v>43281</v>
      </c>
      <c r="H28" s="65" t="s">
        <v>297</v>
      </c>
      <c r="I28" s="65" t="s">
        <v>292</v>
      </c>
      <c r="J28" s="65"/>
      <c r="K28" s="63" t="s">
        <v>371</v>
      </c>
      <c r="L28" s="193" t="s">
        <v>315</v>
      </c>
      <c r="M28" s="223">
        <v>89</v>
      </c>
      <c r="N28" s="223">
        <v>24.954545454545453</v>
      </c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223">
        <v>18.899999999999999</v>
      </c>
      <c r="AF28" s="63"/>
      <c r="AG28" s="63"/>
      <c r="AH28" s="63"/>
      <c r="AI28" s="63"/>
      <c r="AJ28" s="63"/>
      <c r="AK28" s="63"/>
      <c r="AL28" s="63"/>
      <c r="AM28" s="63"/>
      <c r="AN28" s="63"/>
      <c r="AO28" s="150" t="s">
        <v>311</v>
      </c>
      <c r="AP28" s="65" t="s">
        <v>292</v>
      </c>
      <c r="AQ28" s="65"/>
      <c r="AR28" s="65"/>
    </row>
    <row r="29" spans="1:44" ht="15" x14ac:dyDescent="0.2">
      <c r="A29" s="61"/>
      <c r="B29" s="210">
        <v>43305</v>
      </c>
      <c r="C29" s="62" t="s">
        <v>295</v>
      </c>
      <c r="D29" s="63" t="s">
        <v>296</v>
      </c>
      <c r="E29" s="63"/>
      <c r="F29" s="63" t="s">
        <v>310</v>
      </c>
      <c r="G29" s="64">
        <v>43281</v>
      </c>
      <c r="H29" s="65" t="s">
        <v>297</v>
      </c>
      <c r="I29" s="65" t="s">
        <v>292</v>
      </c>
      <c r="J29" s="65"/>
      <c r="K29" s="63" t="s">
        <v>385</v>
      </c>
      <c r="L29" s="193" t="s">
        <v>315</v>
      </c>
      <c r="M29" s="223">
        <v>135</v>
      </c>
      <c r="N29" s="223">
        <v>21.299999999999997</v>
      </c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223">
        <v>18.563636363636363</v>
      </c>
      <c r="AF29" s="63"/>
      <c r="AG29" s="63"/>
      <c r="AH29" s="63"/>
      <c r="AI29" s="63"/>
      <c r="AJ29" s="63"/>
      <c r="AK29" s="63"/>
      <c r="AL29" s="63"/>
      <c r="AM29" s="63"/>
      <c r="AN29" s="63"/>
      <c r="AO29" s="150" t="s">
        <v>311</v>
      </c>
      <c r="AP29" s="65" t="s">
        <v>292</v>
      </c>
      <c r="AQ29" s="65"/>
      <c r="AR29" s="65"/>
    </row>
    <row r="30" spans="1:44" ht="15" x14ac:dyDescent="0.2">
      <c r="A30" s="61">
        <v>10423</v>
      </c>
      <c r="B30" s="210">
        <v>43305</v>
      </c>
      <c r="C30" s="62" t="s">
        <v>295</v>
      </c>
      <c r="D30" s="63" t="s">
        <v>296</v>
      </c>
      <c r="E30" s="63"/>
      <c r="F30" s="63" t="s">
        <v>310</v>
      </c>
      <c r="G30" s="192">
        <v>43284</v>
      </c>
      <c r="H30" s="65" t="s">
        <v>297</v>
      </c>
      <c r="I30" s="65" t="s">
        <v>292</v>
      </c>
      <c r="J30" s="65"/>
      <c r="K30" s="63" t="s">
        <v>271</v>
      </c>
      <c r="L30" s="193" t="s">
        <v>315</v>
      </c>
      <c r="M30" s="223">
        <v>112.65454545454544</v>
      </c>
      <c r="N30" s="223">
        <v>23.072727272727271</v>
      </c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223">
        <v>18.736363636363635</v>
      </c>
      <c r="AF30" s="63"/>
      <c r="AG30" s="63"/>
      <c r="AH30" s="63"/>
      <c r="AI30" s="63"/>
      <c r="AJ30" s="63"/>
      <c r="AK30" s="63"/>
      <c r="AL30" s="63"/>
      <c r="AM30" s="63"/>
      <c r="AN30" s="63"/>
      <c r="AO30" s="150" t="s">
        <v>312</v>
      </c>
      <c r="AP30" s="65" t="s">
        <v>292</v>
      </c>
      <c r="AQ30" s="65"/>
      <c r="AR30" s="65"/>
    </row>
    <row r="31" spans="1:44" ht="15" x14ac:dyDescent="0.2">
      <c r="A31" s="61">
        <v>8805</v>
      </c>
      <c r="B31" s="210">
        <v>43305</v>
      </c>
      <c r="C31" s="62" t="s">
        <v>295</v>
      </c>
      <c r="D31" s="63" t="s">
        <v>296</v>
      </c>
      <c r="E31" s="63"/>
      <c r="F31" s="63" t="s">
        <v>310</v>
      </c>
      <c r="G31" s="179">
        <v>43281</v>
      </c>
      <c r="H31" s="65" t="s">
        <v>292</v>
      </c>
      <c r="I31" s="65" t="s">
        <v>293</v>
      </c>
      <c r="J31" s="65"/>
      <c r="K31" s="63" t="s">
        <v>273</v>
      </c>
      <c r="L31" s="193" t="s">
        <v>315</v>
      </c>
      <c r="M31" s="223">
        <v>109.99999999999999</v>
      </c>
      <c r="N31" s="223">
        <v>22.554545454545451</v>
      </c>
      <c r="O31" s="209" t="s">
        <v>307</v>
      </c>
      <c r="P31" s="220">
        <v>1020</v>
      </c>
      <c r="Q31" s="223">
        <v>29.7</v>
      </c>
      <c r="R31" s="220"/>
      <c r="S31" s="219"/>
      <c r="T31" s="209"/>
      <c r="U31" s="219"/>
      <c r="V31" s="219"/>
      <c r="W31" s="219"/>
      <c r="X31" s="209"/>
      <c r="Y31" s="221"/>
      <c r="Z31" s="221"/>
      <c r="AA31" s="221"/>
      <c r="AB31" s="221"/>
      <c r="AC31" s="221"/>
      <c r="AD31" s="221"/>
      <c r="AE31" s="223">
        <v>18.718181818181815</v>
      </c>
      <c r="AF31" s="63"/>
      <c r="AG31" s="63"/>
      <c r="AH31" s="63"/>
      <c r="AI31" s="63"/>
      <c r="AJ31" s="63"/>
      <c r="AK31" s="63"/>
      <c r="AL31" s="63"/>
      <c r="AM31" s="63"/>
      <c r="AN31" s="63"/>
      <c r="AO31" s="150" t="s">
        <v>312</v>
      </c>
      <c r="AP31" s="65" t="s">
        <v>292</v>
      </c>
      <c r="AQ31" s="65"/>
      <c r="AR31" s="65"/>
    </row>
    <row r="32" spans="1:44" ht="15" x14ac:dyDescent="0.2">
      <c r="A32" s="61">
        <v>1691</v>
      </c>
      <c r="B32" s="210">
        <v>43305</v>
      </c>
      <c r="C32" s="62" t="s">
        <v>295</v>
      </c>
      <c r="D32" s="63" t="s">
        <v>296</v>
      </c>
      <c r="E32" s="63"/>
      <c r="F32" s="63" t="s">
        <v>310</v>
      </c>
      <c r="G32" s="179">
        <v>43281</v>
      </c>
      <c r="H32" s="65" t="s">
        <v>297</v>
      </c>
      <c r="I32" s="65" t="s">
        <v>292</v>
      </c>
      <c r="J32" s="65"/>
      <c r="K32" s="63" t="s">
        <v>274</v>
      </c>
      <c r="L32" s="193" t="s">
        <v>315</v>
      </c>
      <c r="M32" s="223">
        <v>87.972727272727269</v>
      </c>
      <c r="N32" s="223">
        <v>25.345454545454544</v>
      </c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223">
        <v>18.063636363636363</v>
      </c>
      <c r="AF32" s="63"/>
      <c r="AG32" s="63"/>
      <c r="AH32" s="63"/>
      <c r="AI32" s="63"/>
      <c r="AJ32" s="63"/>
      <c r="AK32" s="63"/>
      <c r="AL32" s="63"/>
      <c r="AM32" s="63"/>
      <c r="AN32" s="63"/>
      <c r="AO32" s="150" t="s">
        <v>312</v>
      </c>
      <c r="AP32" s="65" t="s">
        <v>292</v>
      </c>
      <c r="AQ32" s="65"/>
      <c r="AR32" s="65"/>
    </row>
    <row r="33" spans="1:44" ht="15" x14ac:dyDescent="0.2">
      <c r="A33" s="61">
        <v>10258</v>
      </c>
      <c r="B33" s="210">
        <v>43305</v>
      </c>
      <c r="C33" s="62" t="s">
        <v>295</v>
      </c>
      <c r="D33" s="63" t="s">
        <v>296</v>
      </c>
      <c r="E33" s="63"/>
      <c r="F33" s="63" t="s">
        <v>310</v>
      </c>
      <c r="G33" s="64">
        <v>43272</v>
      </c>
      <c r="H33" s="65" t="s">
        <v>297</v>
      </c>
      <c r="I33" s="65" t="s">
        <v>292</v>
      </c>
      <c r="J33" s="65"/>
      <c r="K33" s="63" t="s">
        <v>275</v>
      </c>
      <c r="L33" s="193" t="s">
        <v>315</v>
      </c>
      <c r="M33" s="223">
        <v>95.499999999999986</v>
      </c>
      <c r="N33" s="223">
        <v>21.418181818181814</v>
      </c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223">
        <v>15.354545454545454</v>
      </c>
      <c r="AF33" s="63"/>
      <c r="AG33" s="63"/>
      <c r="AH33" s="63"/>
      <c r="AI33" s="63"/>
      <c r="AJ33" s="63"/>
      <c r="AK33" s="63"/>
      <c r="AL33" s="63"/>
      <c r="AM33" s="63"/>
      <c r="AN33" s="63"/>
      <c r="AO33" s="150" t="s">
        <v>312</v>
      </c>
      <c r="AP33" s="65" t="s">
        <v>292</v>
      </c>
      <c r="AQ33" s="65"/>
      <c r="AR33" s="65"/>
    </row>
    <row r="34" spans="1:44" ht="15" x14ac:dyDescent="0.2">
      <c r="A34" s="61">
        <v>10562</v>
      </c>
      <c r="B34" s="210">
        <v>43305</v>
      </c>
      <c r="C34" s="62" t="s">
        <v>295</v>
      </c>
      <c r="D34" s="63" t="s">
        <v>296</v>
      </c>
      <c r="E34" s="63"/>
      <c r="F34" s="63" t="s">
        <v>310</v>
      </c>
      <c r="G34" s="179">
        <v>43281</v>
      </c>
      <c r="H34" s="65" t="s">
        <v>297</v>
      </c>
      <c r="I34" s="65" t="s">
        <v>292</v>
      </c>
      <c r="J34" s="65"/>
      <c r="K34" s="63" t="s">
        <v>276</v>
      </c>
      <c r="L34" s="193" t="s">
        <v>315</v>
      </c>
      <c r="M34" s="223">
        <v>110.35</v>
      </c>
      <c r="N34" s="223">
        <v>23.47</v>
      </c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223">
        <v>18.159999999999997</v>
      </c>
      <c r="AF34" s="63"/>
      <c r="AG34" s="63"/>
      <c r="AH34" s="63"/>
      <c r="AI34" s="63"/>
      <c r="AJ34" s="63"/>
      <c r="AK34" s="63"/>
      <c r="AL34" s="63"/>
      <c r="AM34" s="63"/>
      <c r="AN34" s="63"/>
      <c r="AO34" s="150" t="s">
        <v>312</v>
      </c>
      <c r="AP34" s="65" t="s">
        <v>292</v>
      </c>
      <c r="AQ34" s="65"/>
      <c r="AR34" s="65"/>
    </row>
    <row r="35" spans="1:44" ht="15" x14ac:dyDescent="0.2">
      <c r="A35" s="61">
        <v>3618</v>
      </c>
      <c r="B35" s="210">
        <v>43305</v>
      </c>
      <c r="C35" s="62" t="s">
        <v>295</v>
      </c>
      <c r="D35" s="63" t="s">
        <v>296</v>
      </c>
      <c r="E35" s="63"/>
      <c r="F35" s="63" t="s">
        <v>310</v>
      </c>
      <c r="G35" s="64">
        <v>43281</v>
      </c>
      <c r="H35" s="65" t="s">
        <v>297</v>
      </c>
      <c r="I35" s="65" t="s">
        <v>292</v>
      </c>
      <c r="J35" s="65"/>
      <c r="K35" s="63" t="s">
        <v>278</v>
      </c>
      <c r="L35" s="193" t="s">
        <v>315</v>
      </c>
      <c r="M35" s="223">
        <v>92.8</v>
      </c>
      <c r="N35" s="223">
        <v>24.881818181818179</v>
      </c>
      <c r="O35" s="209" t="s">
        <v>307</v>
      </c>
      <c r="P35" s="220">
        <v>1183</v>
      </c>
      <c r="Q35" s="223">
        <v>26.354545454545452</v>
      </c>
      <c r="R35" s="220"/>
      <c r="S35" s="219"/>
      <c r="T35" s="209"/>
      <c r="U35" s="219"/>
      <c r="V35" s="219"/>
      <c r="W35" s="219"/>
      <c r="X35" s="209"/>
      <c r="Y35" s="221"/>
      <c r="Z35" s="221"/>
      <c r="AA35" s="221"/>
      <c r="AB35" s="221"/>
      <c r="AC35" s="221"/>
      <c r="AD35" s="221"/>
      <c r="AE35" s="223">
        <v>18.454545454545453</v>
      </c>
      <c r="AF35" s="63"/>
      <c r="AG35" s="63"/>
      <c r="AH35" s="63"/>
      <c r="AI35" s="63"/>
      <c r="AJ35" s="63"/>
      <c r="AK35" s="63"/>
      <c r="AL35" s="63"/>
      <c r="AM35" s="63"/>
      <c r="AN35" s="63"/>
      <c r="AO35" s="150" t="s">
        <v>312</v>
      </c>
      <c r="AP35" s="65" t="s">
        <v>292</v>
      </c>
      <c r="AQ35" s="65"/>
      <c r="AR35" s="65"/>
    </row>
    <row r="36" spans="1:44" ht="15" x14ac:dyDescent="0.2">
      <c r="A36" s="61">
        <v>10685</v>
      </c>
      <c r="B36" s="210">
        <v>43305</v>
      </c>
      <c r="C36" s="62" t="s">
        <v>295</v>
      </c>
      <c r="D36" s="63" t="s">
        <v>296</v>
      </c>
      <c r="E36" s="63"/>
      <c r="F36" s="63" t="s">
        <v>310</v>
      </c>
      <c r="G36" s="64">
        <v>43281</v>
      </c>
      <c r="H36" s="65" t="s">
        <v>292</v>
      </c>
      <c r="I36" s="65" t="s">
        <v>293</v>
      </c>
      <c r="J36" s="65"/>
      <c r="K36" s="63" t="s">
        <v>280</v>
      </c>
      <c r="L36" s="193" t="s">
        <v>315</v>
      </c>
      <c r="M36" s="223">
        <v>123.54545454545455</v>
      </c>
      <c r="N36" s="223">
        <v>22.554545454545451</v>
      </c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223">
        <v>17.809090909090909</v>
      </c>
      <c r="AF36" s="63"/>
      <c r="AG36" s="63"/>
      <c r="AH36" s="63"/>
      <c r="AI36" s="63"/>
      <c r="AJ36" s="63"/>
      <c r="AK36" s="63"/>
      <c r="AL36" s="63"/>
      <c r="AM36" s="63"/>
      <c r="AN36" s="63"/>
      <c r="AO36" s="150" t="s">
        <v>312</v>
      </c>
      <c r="AP36" s="65" t="s">
        <v>292</v>
      </c>
      <c r="AQ36" s="65"/>
      <c r="AR36" s="65"/>
    </row>
    <row r="37" spans="1:44" ht="15" x14ac:dyDescent="0.2">
      <c r="A37" s="61">
        <v>4103</v>
      </c>
      <c r="B37" s="210">
        <v>43305</v>
      </c>
      <c r="C37" s="62" t="s">
        <v>295</v>
      </c>
      <c r="D37" s="63" t="s">
        <v>296</v>
      </c>
      <c r="E37" s="63"/>
      <c r="F37" s="63" t="s">
        <v>310</v>
      </c>
      <c r="G37" s="64">
        <v>43281</v>
      </c>
      <c r="H37" s="65" t="s">
        <v>297</v>
      </c>
      <c r="I37" s="65" t="s">
        <v>292</v>
      </c>
      <c r="J37" s="65"/>
      <c r="K37" s="63" t="s">
        <v>281</v>
      </c>
      <c r="L37" s="193" t="s">
        <v>315</v>
      </c>
      <c r="M37" s="223">
        <v>100.99999999999999</v>
      </c>
      <c r="N37" s="223">
        <v>23.854545454545452</v>
      </c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223">
        <v>18.799999999999997</v>
      </c>
      <c r="AF37" s="63"/>
      <c r="AG37" s="63"/>
      <c r="AH37" s="63"/>
      <c r="AI37" s="63"/>
      <c r="AJ37" s="63"/>
      <c r="AK37" s="63"/>
      <c r="AL37" s="63"/>
      <c r="AM37" s="63"/>
      <c r="AN37" s="63"/>
      <c r="AO37" s="142" t="s">
        <v>312</v>
      </c>
      <c r="AP37" s="65" t="s">
        <v>292</v>
      </c>
      <c r="AQ37" s="65"/>
      <c r="AR37" s="65"/>
    </row>
    <row r="38" spans="1:44" ht="15" x14ac:dyDescent="0.2">
      <c r="A38" s="61">
        <v>10491</v>
      </c>
      <c r="B38" s="210">
        <v>43305</v>
      </c>
      <c r="C38" s="62" t="s">
        <v>295</v>
      </c>
      <c r="D38" s="63" t="s">
        <v>296</v>
      </c>
      <c r="E38" s="63"/>
      <c r="F38" s="63" t="s">
        <v>310</v>
      </c>
      <c r="G38" s="64">
        <v>43281</v>
      </c>
      <c r="H38" s="65" t="s">
        <v>297</v>
      </c>
      <c r="I38" s="65" t="s">
        <v>292</v>
      </c>
      <c r="J38" s="65"/>
      <c r="K38" s="63" t="s">
        <v>294</v>
      </c>
      <c r="L38" s="193" t="s">
        <v>315</v>
      </c>
      <c r="M38" s="223">
        <v>108.62727272727271</v>
      </c>
      <c r="N38" s="223">
        <v>23.581818181818182</v>
      </c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223">
        <v>17.609090909090909</v>
      </c>
      <c r="AF38" s="63"/>
      <c r="AG38" s="63"/>
      <c r="AH38" s="63"/>
      <c r="AI38" s="63"/>
      <c r="AJ38" s="63"/>
      <c r="AK38" s="63"/>
      <c r="AL38" s="63"/>
      <c r="AM38" s="63"/>
      <c r="AN38" s="63"/>
      <c r="AO38" s="150" t="s">
        <v>312</v>
      </c>
      <c r="AP38" s="65" t="s">
        <v>292</v>
      </c>
      <c r="AQ38" s="65"/>
      <c r="AR38" s="65"/>
    </row>
    <row r="39" spans="1:44" ht="15" x14ac:dyDescent="0.2">
      <c r="A39" s="61">
        <v>10395</v>
      </c>
      <c r="B39" s="210">
        <v>43305</v>
      </c>
      <c r="C39" s="62" t="s">
        <v>295</v>
      </c>
      <c r="D39" s="63" t="s">
        <v>296</v>
      </c>
      <c r="E39" s="63"/>
      <c r="F39" s="63" t="s">
        <v>310</v>
      </c>
      <c r="G39" s="64">
        <v>43281</v>
      </c>
      <c r="H39" s="65" t="s">
        <v>297</v>
      </c>
      <c r="I39" s="65" t="s">
        <v>292</v>
      </c>
      <c r="J39" s="65"/>
      <c r="K39" s="63" t="s">
        <v>306</v>
      </c>
      <c r="L39" s="193" t="s">
        <v>315</v>
      </c>
      <c r="M39" s="223">
        <v>119.99999999999999</v>
      </c>
      <c r="N39" s="223">
        <v>22.799999999999997</v>
      </c>
      <c r="O39" s="63" t="s">
        <v>307</v>
      </c>
      <c r="P39" s="63">
        <v>1350</v>
      </c>
      <c r="Q39" s="223">
        <v>26.799999999999997</v>
      </c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223">
        <v>17.7</v>
      </c>
      <c r="AF39" s="63"/>
      <c r="AG39" s="63"/>
      <c r="AH39" s="63"/>
      <c r="AI39" s="63"/>
      <c r="AJ39" s="63"/>
      <c r="AK39" s="63"/>
      <c r="AL39" s="63"/>
      <c r="AM39" s="63"/>
      <c r="AN39" s="63"/>
      <c r="AO39" s="142" t="s">
        <v>312</v>
      </c>
      <c r="AP39" s="65" t="s">
        <v>292</v>
      </c>
      <c r="AQ39" s="65"/>
      <c r="AR39" s="65"/>
    </row>
    <row r="40" spans="1:44" ht="15" x14ac:dyDescent="0.2">
      <c r="A40" s="61">
        <v>9914</v>
      </c>
      <c r="B40" s="210">
        <v>43305</v>
      </c>
      <c r="C40" s="62" t="s">
        <v>295</v>
      </c>
      <c r="D40" s="63" t="s">
        <v>296</v>
      </c>
      <c r="E40" s="63"/>
      <c r="F40" s="63" t="s">
        <v>310</v>
      </c>
      <c r="G40" s="64">
        <v>43281</v>
      </c>
      <c r="H40" s="65" t="s">
        <v>292</v>
      </c>
      <c r="I40" s="65" t="s">
        <v>293</v>
      </c>
      <c r="J40" s="65"/>
      <c r="K40" s="63" t="s">
        <v>308</v>
      </c>
      <c r="L40" s="193" t="s">
        <v>315</v>
      </c>
      <c r="M40" s="223">
        <v>75</v>
      </c>
      <c r="N40" s="223">
        <v>26.018181818181816</v>
      </c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223">
        <v>19.100000000000001</v>
      </c>
      <c r="AF40" s="63"/>
      <c r="AG40" s="63"/>
      <c r="AH40" s="63"/>
      <c r="AI40" s="63"/>
      <c r="AJ40" s="63"/>
      <c r="AK40" s="63"/>
      <c r="AL40" s="63"/>
      <c r="AM40" s="63"/>
      <c r="AN40" s="63"/>
      <c r="AO40" s="150" t="s">
        <v>312</v>
      </c>
      <c r="AP40" s="65" t="s">
        <v>292</v>
      </c>
      <c r="AQ40" s="65"/>
      <c r="AR40" s="65"/>
    </row>
    <row r="41" spans="1:44" ht="15" x14ac:dyDescent="0.2">
      <c r="A41" s="61"/>
      <c r="B41" s="210">
        <v>43305</v>
      </c>
      <c r="C41" s="62" t="s">
        <v>295</v>
      </c>
      <c r="D41" s="63" t="s">
        <v>296</v>
      </c>
      <c r="E41" s="63"/>
      <c r="F41" s="63" t="s">
        <v>310</v>
      </c>
      <c r="G41" s="64">
        <v>43281</v>
      </c>
      <c r="H41" s="65" t="s">
        <v>297</v>
      </c>
      <c r="I41" s="65" t="s">
        <v>292</v>
      </c>
      <c r="J41" s="65"/>
      <c r="K41" s="63" t="s">
        <v>371</v>
      </c>
      <c r="L41" s="193" t="s">
        <v>315</v>
      </c>
      <c r="M41" s="223">
        <v>89</v>
      </c>
      <c r="N41" s="223">
        <v>24.954545454545453</v>
      </c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223">
        <v>18.899999999999999</v>
      </c>
      <c r="AF41" s="63"/>
      <c r="AG41" s="63"/>
      <c r="AH41" s="63"/>
      <c r="AI41" s="63"/>
      <c r="AJ41" s="63"/>
      <c r="AK41" s="63"/>
      <c r="AL41" s="63"/>
      <c r="AM41" s="63"/>
      <c r="AN41" s="63"/>
      <c r="AO41" s="150" t="s">
        <v>312</v>
      </c>
      <c r="AP41" s="65" t="s">
        <v>292</v>
      </c>
      <c r="AQ41" s="65"/>
      <c r="AR41" s="65"/>
    </row>
    <row r="42" spans="1:44" ht="15" x14ac:dyDescent="0.2">
      <c r="A42" s="61"/>
      <c r="B42" s="210">
        <v>43305</v>
      </c>
      <c r="C42" s="62" t="s">
        <v>295</v>
      </c>
      <c r="D42" s="63" t="s">
        <v>296</v>
      </c>
      <c r="E42" s="63"/>
      <c r="F42" s="63" t="s">
        <v>310</v>
      </c>
      <c r="G42" s="64">
        <v>43281</v>
      </c>
      <c r="H42" s="65" t="s">
        <v>297</v>
      </c>
      <c r="I42" s="65" t="s">
        <v>292</v>
      </c>
      <c r="J42" s="65"/>
      <c r="K42" s="63" t="s">
        <v>385</v>
      </c>
      <c r="L42" s="193" t="s">
        <v>315</v>
      </c>
      <c r="M42" s="223">
        <v>135</v>
      </c>
      <c r="N42" s="223">
        <v>21.299999999999997</v>
      </c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223">
        <v>18.563636363636363</v>
      </c>
      <c r="AF42" s="63"/>
      <c r="AG42" s="63"/>
      <c r="AH42" s="63"/>
      <c r="AI42" s="63"/>
      <c r="AJ42" s="63"/>
      <c r="AK42" s="63"/>
      <c r="AL42" s="63"/>
      <c r="AM42" s="63"/>
      <c r="AN42" s="63"/>
      <c r="AO42" s="150" t="s">
        <v>312</v>
      </c>
      <c r="AP42" s="65" t="s">
        <v>292</v>
      </c>
      <c r="AQ42" s="65"/>
      <c r="AR42" s="65"/>
    </row>
    <row r="43" spans="1:44" ht="15" x14ac:dyDescent="0.2">
      <c r="A43" s="61">
        <v>10425</v>
      </c>
      <c r="B43" s="210">
        <v>43305</v>
      </c>
      <c r="C43" s="62" t="s">
        <v>295</v>
      </c>
      <c r="D43" s="63" t="s">
        <v>296</v>
      </c>
      <c r="E43" s="63"/>
      <c r="F43" s="63" t="s">
        <v>313</v>
      </c>
      <c r="G43" s="192">
        <v>43284</v>
      </c>
      <c r="H43" s="65" t="s">
        <v>297</v>
      </c>
      <c r="I43" s="65" t="s">
        <v>292</v>
      </c>
      <c r="J43" s="65"/>
      <c r="K43" s="63" t="s">
        <v>271</v>
      </c>
      <c r="L43" s="193" t="s">
        <v>315</v>
      </c>
      <c r="M43" s="223">
        <v>113.75454545454544</v>
      </c>
      <c r="N43" s="223">
        <v>32.281818181818174</v>
      </c>
      <c r="O43" s="63"/>
      <c r="P43" s="63"/>
      <c r="Q43" s="63"/>
      <c r="R43" s="63"/>
      <c r="S43" s="63"/>
      <c r="T43" s="63"/>
      <c r="U43" s="63"/>
      <c r="V43" s="63"/>
      <c r="W43" s="223">
        <v>20.154545454545456</v>
      </c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223">
        <v>21.690909090909088</v>
      </c>
      <c r="AI43" s="63"/>
      <c r="AJ43" s="63"/>
      <c r="AK43" s="63"/>
      <c r="AL43" s="63"/>
      <c r="AM43" s="63"/>
      <c r="AN43" s="63"/>
      <c r="AO43" s="150" t="s">
        <v>314</v>
      </c>
      <c r="AP43" s="65" t="s">
        <v>292</v>
      </c>
      <c r="AQ43" s="65"/>
      <c r="AR43" s="65"/>
    </row>
    <row r="44" spans="1:44" ht="15" x14ac:dyDescent="0.2">
      <c r="A44" s="61">
        <v>8807</v>
      </c>
      <c r="B44" s="210">
        <v>43305</v>
      </c>
      <c r="C44" s="62" t="s">
        <v>295</v>
      </c>
      <c r="D44" s="63" t="s">
        <v>296</v>
      </c>
      <c r="E44" s="63"/>
      <c r="F44" s="63" t="s">
        <v>313</v>
      </c>
      <c r="G44" s="179">
        <v>43281</v>
      </c>
      <c r="H44" s="65" t="s">
        <v>292</v>
      </c>
      <c r="I44" s="65" t="s">
        <v>293</v>
      </c>
      <c r="J44" s="65"/>
      <c r="K44" s="63" t="s">
        <v>273</v>
      </c>
      <c r="L44" s="193" t="s">
        <v>315</v>
      </c>
      <c r="M44" s="223">
        <v>100.99999999999999</v>
      </c>
      <c r="N44" s="223">
        <v>29.999999999999996</v>
      </c>
      <c r="O44" s="222"/>
      <c r="P44" s="209"/>
      <c r="Q44" s="219"/>
      <c r="R44" s="220"/>
      <c r="S44" s="219"/>
      <c r="T44" s="209"/>
      <c r="U44" s="219"/>
      <c r="V44" s="219"/>
      <c r="W44" s="223">
        <v>20</v>
      </c>
      <c r="X44" s="209"/>
      <c r="Y44" s="221"/>
      <c r="Z44" s="221"/>
      <c r="AA44" s="221"/>
      <c r="AB44" s="221"/>
      <c r="AC44" s="221"/>
      <c r="AD44" s="221"/>
      <c r="AE44" s="219"/>
      <c r="AF44" s="209"/>
      <c r="AG44" s="209"/>
      <c r="AH44" s="223">
        <v>23.954545454545453</v>
      </c>
      <c r="AI44" s="209"/>
      <c r="AJ44" s="209"/>
      <c r="AK44" s="221"/>
      <c r="AL44" s="209"/>
      <c r="AM44" s="221"/>
      <c r="AN44" s="221"/>
      <c r="AO44" s="150" t="s">
        <v>314</v>
      </c>
      <c r="AP44" s="65" t="s">
        <v>292</v>
      </c>
      <c r="AQ44" s="65"/>
      <c r="AR44" s="65"/>
    </row>
    <row r="45" spans="1:44" ht="15" x14ac:dyDescent="0.2">
      <c r="A45" s="61">
        <v>1693</v>
      </c>
      <c r="B45" s="210">
        <v>43305</v>
      </c>
      <c r="C45" s="62" t="s">
        <v>295</v>
      </c>
      <c r="D45" s="63" t="s">
        <v>296</v>
      </c>
      <c r="E45" s="63"/>
      <c r="F45" s="63" t="s">
        <v>313</v>
      </c>
      <c r="G45" s="179">
        <v>43281</v>
      </c>
      <c r="H45" s="65" t="s">
        <v>297</v>
      </c>
      <c r="I45" s="65" t="s">
        <v>292</v>
      </c>
      <c r="J45" s="65"/>
      <c r="K45" s="63" t="s">
        <v>274</v>
      </c>
      <c r="L45" s="193" t="s">
        <v>315</v>
      </c>
      <c r="M45" s="223">
        <v>78.736363636363635</v>
      </c>
      <c r="N45" s="223">
        <v>34.590909090909086</v>
      </c>
      <c r="O45" s="63"/>
      <c r="P45" s="63"/>
      <c r="Q45" s="63"/>
      <c r="R45" s="63"/>
      <c r="S45" s="63"/>
      <c r="T45" s="63"/>
      <c r="U45" s="63"/>
      <c r="V45" s="63"/>
      <c r="W45" s="223">
        <v>22.2</v>
      </c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223">
        <v>24.84545454545454</v>
      </c>
      <c r="AI45" s="63"/>
      <c r="AJ45" s="63"/>
      <c r="AK45" s="63"/>
      <c r="AL45" s="63"/>
      <c r="AM45" s="63"/>
      <c r="AN45" s="63"/>
      <c r="AO45" s="150" t="s">
        <v>314</v>
      </c>
      <c r="AP45" s="65" t="s">
        <v>292</v>
      </c>
      <c r="AQ45" s="65"/>
      <c r="AR45" s="65"/>
    </row>
    <row r="46" spans="1:44" ht="15" x14ac:dyDescent="0.2">
      <c r="A46" s="61">
        <v>10564</v>
      </c>
      <c r="B46" s="210">
        <v>43305</v>
      </c>
      <c r="C46" s="62" t="s">
        <v>295</v>
      </c>
      <c r="D46" s="63" t="s">
        <v>296</v>
      </c>
      <c r="E46" s="63"/>
      <c r="F46" s="63" t="s">
        <v>313</v>
      </c>
      <c r="G46" s="179">
        <v>43281</v>
      </c>
      <c r="H46" s="65" t="s">
        <v>297</v>
      </c>
      <c r="I46" s="65" t="s">
        <v>292</v>
      </c>
      <c r="J46" s="65"/>
      <c r="K46" s="63" t="s">
        <v>276</v>
      </c>
      <c r="L46" s="193" t="s">
        <v>315</v>
      </c>
      <c r="M46" s="223">
        <v>110.72999999999999</v>
      </c>
      <c r="N46" s="223">
        <v>32.419999999999995</v>
      </c>
      <c r="O46" s="63"/>
      <c r="P46" s="63"/>
      <c r="Q46" s="63"/>
      <c r="R46" s="63"/>
      <c r="S46" s="63"/>
      <c r="T46" s="63"/>
      <c r="U46" s="63"/>
      <c r="V46" s="63"/>
      <c r="W46" s="223">
        <v>18.47</v>
      </c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223">
        <v>22.729999999999997</v>
      </c>
      <c r="AI46" s="63"/>
      <c r="AJ46" s="63"/>
      <c r="AK46" s="63"/>
      <c r="AL46" s="63"/>
      <c r="AM46" s="63"/>
      <c r="AN46" s="63"/>
      <c r="AO46" t="s">
        <v>314</v>
      </c>
      <c r="AP46" s="65" t="s">
        <v>292</v>
      </c>
      <c r="AQ46" s="65"/>
      <c r="AR46" s="65"/>
    </row>
    <row r="47" spans="1:44" ht="15" x14ac:dyDescent="0.2">
      <c r="A47" s="61">
        <v>3620</v>
      </c>
      <c r="B47" s="210">
        <v>43305</v>
      </c>
      <c r="C47" s="62" t="s">
        <v>295</v>
      </c>
      <c r="D47" s="63" t="s">
        <v>296</v>
      </c>
      <c r="E47" s="63"/>
      <c r="F47" s="63" t="s">
        <v>313</v>
      </c>
      <c r="G47" s="64">
        <v>43281</v>
      </c>
      <c r="H47" s="65" t="s">
        <v>297</v>
      </c>
      <c r="I47" s="65" t="s">
        <v>292</v>
      </c>
      <c r="J47" s="65"/>
      <c r="K47" s="63" t="s">
        <v>278</v>
      </c>
      <c r="L47" s="193" t="s">
        <v>315</v>
      </c>
      <c r="M47" s="223">
        <v>99.999999999999986</v>
      </c>
      <c r="N47" s="223">
        <v>37.999999999999993</v>
      </c>
      <c r="O47" s="222"/>
      <c r="P47" s="209"/>
      <c r="Q47" s="219"/>
      <c r="R47" s="220"/>
      <c r="S47" s="219"/>
      <c r="T47" s="209"/>
      <c r="U47" s="219"/>
      <c r="V47" s="219"/>
      <c r="W47" s="223">
        <v>18.999999999999996</v>
      </c>
      <c r="X47" s="209"/>
      <c r="Y47" s="221"/>
      <c r="Z47" s="221"/>
      <c r="AA47" s="221"/>
      <c r="AB47" s="221"/>
      <c r="AC47" s="221"/>
      <c r="AD47" s="221"/>
      <c r="AE47" s="219"/>
      <c r="AF47" s="209"/>
      <c r="AG47" s="209"/>
      <c r="AH47" s="223">
        <v>22.3</v>
      </c>
      <c r="AI47" s="209"/>
      <c r="AJ47" s="209"/>
      <c r="AK47" s="221"/>
      <c r="AL47" s="209"/>
      <c r="AM47" s="221"/>
      <c r="AN47" s="221"/>
      <c r="AO47" s="150" t="s">
        <v>314</v>
      </c>
      <c r="AP47" s="65" t="s">
        <v>292</v>
      </c>
      <c r="AQ47" s="65"/>
      <c r="AR47" s="65"/>
    </row>
    <row r="48" spans="1:44" ht="15" x14ac:dyDescent="0.2">
      <c r="A48" s="61">
        <v>10686</v>
      </c>
      <c r="B48" s="210">
        <v>43305</v>
      </c>
      <c r="C48" s="62" t="s">
        <v>295</v>
      </c>
      <c r="D48" s="63" t="s">
        <v>296</v>
      </c>
      <c r="E48" s="63"/>
      <c r="F48" s="63" t="s">
        <v>313</v>
      </c>
      <c r="G48" s="64">
        <v>43281</v>
      </c>
      <c r="H48" s="65" t="s">
        <v>297</v>
      </c>
      <c r="I48" s="65" t="s">
        <v>292</v>
      </c>
      <c r="J48" s="65"/>
      <c r="K48" s="63" t="s">
        <v>280</v>
      </c>
      <c r="L48" s="193" t="s">
        <v>315</v>
      </c>
      <c r="M48" s="223">
        <v>122.42727272727271</v>
      </c>
      <c r="N48" s="223">
        <v>29.663636363636364</v>
      </c>
      <c r="O48" s="63"/>
      <c r="P48" s="63"/>
      <c r="Q48" s="63"/>
      <c r="R48" s="63"/>
      <c r="S48" s="63"/>
      <c r="T48" s="63"/>
      <c r="U48" s="63"/>
      <c r="V48" s="63"/>
      <c r="W48" s="223">
        <v>18.25454545454545</v>
      </c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223">
        <v>19.909090909090907</v>
      </c>
      <c r="AI48" s="63"/>
      <c r="AJ48" s="63"/>
      <c r="AK48" s="63"/>
      <c r="AL48" s="63"/>
      <c r="AM48" s="63"/>
      <c r="AN48" s="63"/>
      <c r="AO48" s="150" t="s">
        <v>314</v>
      </c>
      <c r="AP48" s="65" t="s">
        <v>292</v>
      </c>
      <c r="AQ48" s="65"/>
      <c r="AR48" s="65"/>
    </row>
    <row r="49" spans="1:44" ht="15" x14ac:dyDescent="0.2">
      <c r="A49" s="61">
        <v>4105</v>
      </c>
      <c r="B49" s="210">
        <v>43305</v>
      </c>
      <c r="C49" s="62" t="s">
        <v>295</v>
      </c>
      <c r="D49" s="63" t="s">
        <v>296</v>
      </c>
      <c r="E49" s="63"/>
      <c r="F49" s="63" t="s">
        <v>313</v>
      </c>
      <c r="G49" s="64">
        <v>43281</v>
      </c>
      <c r="H49" s="65" t="s">
        <v>297</v>
      </c>
      <c r="I49" s="65" t="s">
        <v>292</v>
      </c>
      <c r="J49" s="65"/>
      <c r="K49" s="63" t="s">
        <v>281</v>
      </c>
      <c r="L49" s="193" t="s">
        <v>315</v>
      </c>
      <c r="M49" s="223">
        <v>114.99999999999999</v>
      </c>
      <c r="N49" s="223">
        <v>32.299999999999997</v>
      </c>
      <c r="O49" s="63"/>
      <c r="P49" s="63"/>
      <c r="Q49" s="63"/>
      <c r="R49" s="63"/>
      <c r="S49" s="63"/>
      <c r="T49" s="63"/>
      <c r="U49" s="63"/>
      <c r="V49" s="63"/>
      <c r="W49" s="223">
        <v>20</v>
      </c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223">
        <v>21.2</v>
      </c>
      <c r="AI49" s="63"/>
      <c r="AJ49" s="63"/>
      <c r="AK49" s="63"/>
      <c r="AL49" s="63"/>
      <c r="AM49" s="63"/>
      <c r="AN49" s="63"/>
      <c r="AO49" s="150" t="s">
        <v>314</v>
      </c>
      <c r="AP49" s="65" t="s">
        <v>292</v>
      </c>
      <c r="AQ49" s="65"/>
      <c r="AR49" s="65"/>
    </row>
    <row r="50" spans="1:44" ht="15" x14ac:dyDescent="0.2">
      <c r="A50" s="61">
        <v>10492</v>
      </c>
      <c r="B50" s="210">
        <v>43305</v>
      </c>
      <c r="C50" s="62" t="s">
        <v>295</v>
      </c>
      <c r="D50" s="63" t="s">
        <v>296</v>
      </c>
      <c r="E50" s="63"/>
      <c r="F50" s="63" t="s">
        <v>313</v>
      </c>
      <c r="G50" s="64">
        <v>43281</v>
      </c>
      <c r="H50" s="65" t="s">
        <v>297</v>
      </c>
      <c r="I50" s="65" t="s">
        <v>292</v>
      </c>
      <c r="J50" s="65"/>
      <c r="K50" s="63" t="s">
        <v>294</v>
      </c>
      <c r="L50" s="193" t="s">
        <v>315</v>
      </c>
      <c r="M50" s="223">
        <v>105.92727272727271</v>
      </c>
      <c r="N50" s="223">
        <v>32.654545454545456</v>
      </c>
      <c r="O50" s="63"/>
      <c r="P50" s="63"/>
      <c r="Q50" s="63"/>
      <c r="R50" s="63"/>
      <c r="S50" s="63"/>
      <c r="T50" s="63"/>
      <c r="U50" s="63"/>
      <c r="V50" s="63"/>
      <c r="W50" s="223">
        <v>18.963636363636361</v>
      </c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223">
        <v>23.090909090909086</v>
      </c>
      <c r="AI50" s="63"/>
      <c r="AJ50" s="63"/>
      <c r="AK50" s="63"/>
      <c r="AL50" s="63"/>
      <c r="AM50" s="63"/>
      <c r="AN50" s="63"/>
      <c r="AO50" s="150" t="s">
        <v>314</v>
      </c>
      <c r="AP50" s="65" t="s">
        <v>292</v>
      </c>
      <c r="AQ50" s="65"/>
      <c r="AR50" s="65"/>
    </row>
    <row r="51" spans="1:44" ht="15" x14ac:dyDescent="0.2">
      <c r="A51" s="61">
        <v>10397</v>
      </c>
      <c r="B51" s="210">
        <v>43305</v>
      </c>
      <c r="C51" s="62" t="s">
        <v>295</v>
      </c>
      <c r="D51" s="63" t="s">
        <v>296</v>
      </c>
      <c r="E51" s="63"/>
      <c r="F51" s="63" t="s">
        <v>313</v>
      </c>
      <c r="G51" s="64">
        <v>43281</v>
      </c>
      <c r="H51" s="65" t="s">
        <v>297</v>
      </c>
      <c r="I51" s="65" t="s">
        <v>292</v>
      </c>
      <c r="J51" s="65"/>
      <c r="K51" s="63" t="s">
        <v>306</v>
      </c>
      <c r="L51" s="193" t="s">
        <v>315</v>
      </c>
      <c r="M51" s="223">
        <v>114.99999999999999</v>
      </c>
      <c r="N51" s="223">
        <v>31.699999999999996</v>
      </c>
      <c r="O51" s="63"/>
      <c r="P51" s="63"/>
      <c r="Q51" s="63"/>
      <c r="R51" s="63"/>
      <c r="S51" s="63"/>
      <c r="T51" s="63"/>
      <c r="U51" s="63"/>
      <c r="V51" s="63"/>
      <c r="W51" s="223">
        <v>18.899999999999999</v>
      </c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223">
        <v>20.599999999999998</v>
      </c>
      <c r="AI51" s="63"/>
      <c r="AJ51" s="63"/>
      <c r="AK51" s="63"/>
      <c r="AL51" s="63"/>
      <c r="AM51" s="63"/>
      <c r="AN51" s="63"/>
      <c r="AO51" s="150" t="s">
        <v>314</v>
      </c>
      <c r="AP51" s="65" t="s">
        <v>292</v>
      </c>
      <c r="AQ51" s="65"/>
      <c r="AR51" s="65"/>
    </row>
    <row r="52" spans="1:44" ht="15" x14ac:dyDescent="0.2">
      <c r="A52" s="61"/>
      <c r="B52" s="210">
        <v>43305</v>
      </c>
      <c r="C52" s="62" t="s">
        <v>295</v>
      </c>
      <c r="D52" s="63" t="s">
        <v>296</v>
      </c>
      <c r="E52" s="63"/>
      <c r="F52" s="63" t="s">
        <v>313</v>
      </c>
      <c r="G52" s="64">
        <v>43281</v>
      </c>
      <c r="H52" s="65" t="s">
        <v>297</v>
      </c>
      <c r="I52" s="65" t="s">
        <v>292</v>
      </c>
      <c r="J52" s="65"/>
      <c r="K52" s="63" t="s">
        <v>308</v>
      </c>
      <c r="L52" s="193" t="s">
        <v>315</v>
      </c>
      <c r="M52" s="223">
        <v>77</v>
      </c>
      <c r="N52" s="223">
        <v>35.036363636363632</v>
      </c>
      <c r="O52" s="63"/>
      <c r="P52" s="63"/>
      <c r="Q52" s="63"/>
      <c r="R52" s="63"/>
      <c r="S52" s="63"/>
      <c r="T52" s="63"/>
      <c r="U52" s="63"/>
      <c r="V52" s="63"/>
      <c r="W52" s="223">
        <v>17.718181818181815</v>
      </c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223">
        <v>24.881818181818179</v>
      </c>
      <c r="AI52" s="63"/>
      <c r="AJ52" s="63"/>
      <c r="AK52" s="63"/>
      <c r="AL52" s="63"/>
      <c r="AM52" s="63"/>
      <c r="AN52" s="63"/>
      <c r="AO52" s="150" t="s">
        <v>314</v>
      </c>
      <c r="AP52" s="65" t="s">
        <v>292</v>
      </c>
      <c r="AQ52" s="65"/>
      <c r="AR52" s="65"/>
    </row>
    <row r="53" spans="1:44" ht="15" x14ac:dyDescent="0.2">
      <c r="A53" s="61"/>
      <c r="B53" s="210">
        <v>43305</v>
      </c>
      <c r="C53" s="62" t="s">
        <v>295</v>
      </c>
      <c r="D53" s="63" t="s">
        <v>296</v>
      </c>
      <c r="E53" s="63"/>
      <c r="F53" s="63" t="s">
        <v>313</v>
      </c>
      <c r="G53" s="64">
        <v>43281</v>
      </c>
      <c r="H53" s="65" t="s">
        <v>297</v>
      </c>
      <c r="I53" s="65" t="s">
        <v>292</v>
      </c>
      <c r="J53" s="65"/>
      <c r="K53" s="63" t="s">
        <v>385</v>
      </c>
      <c r="L53" s="193" t="s">
        <v>315</v>
      </c>
      <c r="M53" s="223">
        <v>130</v>
      </c>
      <c r="N53" s="223">
        <v>30.499999999999996</v>
      </c>
      <c r="O53" s="63"/>
      <c r="P53" s="63"/>
      <c r="Q53" s="63"/>
      <c r="R53" s="63"/>
      <c r="S53" s="63"/>
      <c r="T53" s="63"/>
      <c r="U53" s="63"/>
      <c r="V53" s="63"/>
      <c r="W53" s="223">
        <v>19.127272727272725</v>
      </c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223">
        <v>20.209090909090907</v>
      </c>
      <c r="AI53" s="63"/>
      <c r="AJ53" s="63"/>
      <c r="AK53" s="63"/>
      <c r="AL53" s="63"/>
      <c r="AM53" s="63"/>
      <c r="AN53" s="63"/>
      <c r="AO53" s="150" t="s">
        <v>314</v>
      </c>
      <c r="AP53" s="65" t="s">
        <v>292</v>
      </c>
      <c r="AQ53" s="65"/>
      <c r="AR53" s="65"/>
    </row>
  </sheetData>
  <sheetProtection algorithmName="SHA-512" hashValue="tvH80wXLwVc48jz61K+kp3YgnIsPN8XL+vCss07UEoy8nsDewE5EZffhQuoOOj4iK32bOsewIy8n5fa7B5bzYA==" saltValue="sN0fDRNhpq8RcCPTxGS9Ng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A3E5E-820C-8445-9E60-9051FE6906D3}">
  <sheetPr codeName="Sheet27"/>
  <dimension ref="A1:AS81"/>
  <sheetViews>
    <sheetView topLeftCell="A57" zoomScale="113" zoomScaleNormal="113" workbookViewId="0">
      <selection activeCell="A2" sqref="A2:XFD40"/>
    </sheetView>
  </sheetViews>
  <sheetFormatPr baseColWidth="10" defaultColWidth="15.5" defaultRowHeight="13" x14ac:dyDescent="0.15"/>
  <cols>
    <col min="1" max="1" width="6.6640625" customWidth="1"/>
    <col min="3" max="3" width="6.1640625" customWidth="1"/>
    <col min="4" max="4" width="9.83203125" customWidth="1"/>
    <col min="5" max="5" width="7.1640625" customWidth="1"/>
    <col min="6" max="6" width="10.1640625" customWidth="1"/>
    <col min="8" max="8" width="8.6640625" customWidth="1"/>
    <col min="9" max="9" width="11.5" customWidth="1"/>
    <col min="10" max="10" width="10.33203125" customWidth="1"/>
  </cols>
  <sheetData>
    <row r="1" spans="1:45" ht="56" x14ac:dyDescent="0.15">
      <c r="A1" s="68" t="s">
        <v>36</v>
      </c>
      <c r="B1" s="68" t="s">
        <v>37</v>
      </c>
      <c r="C1" s="69" t="s">
        <v>38</v>
      </c>
      <c r="D1" s="70" t="s">
        <v>39</v>
      </c>
      <c r="E1" s="70" t="s">
        <v>117</v>
      </c>
      <c r="F1" s="70" t="s">
        <v>118</v>
      </c>
      <c r="G1" s="68" t="s">
        <v>157</v>
      </c>
      <c r="H1" s="71" t="s">
        <v>158</v>
      </c>
      <c r="I1" s="71" t="s">
        <v>159</v>
      </c>
      <c r="J1" s="71" t="s">
        <v>160</v>
      </c>
      <c r="K1" s="70" t="s">
        <v>161</v>
      </c>
      <c r="L1" s="68" t="s">
        <v>116</v>
      </c>
      <c r="M1" s="72" t="s">
        <v>162</v>
      </c>
      <c r="N1" s="73" t="s">
        <v>184</v>
      </c>
      <c r="O1" s="73" t="s">
        <v>185</v>
      </c>
      <c r="P1" s="73" t="s">
        <v>92</v>
      </c>
      <c r="Q1" s="73" t="s">
        <v>93</v>
      </c>
      <c r="R1" s="73" t="s">
        <v>106</v>
      </c>
      <c r="S1" s="73" t="s">
        <v>41</v>
      </c>
      <c r="T1" s="73" t="s">
        <v>76</v>
      </c>
      <c r="U1" s="73" t="s">
        <v>2</v>
      </c>
      <c r="V1" s="74" t="s">
        <v>3</v>
      </c>
      <c r="W1" s="75" t="s">
        <v>4</v>
      </c>
      <c r="X1" s="75" t="s">
        <v>113</v>
      </c>
      <c r="Y1" s="75" t="s">
        <v>114</v>
      </c>
      <c r="Z1" s="75" t="s">
        <v>130</v>
      </c>
      <c r="AA1" s="75" t="s">
        <v>131</v>
      </c>
      <c r="AB1" s="75" t="s">
        <v>54</v>
      </c>
      <c r="AC1" s="75" t="s">
        <v>55</v>
      </c>
      <c r="AD1" s="75" t="s">
        <v>56</v>
      </c>
      <c r="AE1" s="76" t="s">
        <v>57</v>
      </c>
      <c r="AF1" s="77" t="s">
        <v>58</v>
      </c>
      <c r="AG1" s="77" t="s">
        <v>59</v>
      </c>
      <c r="AH1" s="78" t="s">
        <v>60</v>
      </c>
      <c r="AI1" s="78" t="s">
        <v>137</v>
      </c>
      <c r="AJ1" s="78" t="s">
        <v>138</v>
      </c>
      <c r="AK1" s="78" t="s">
        <v>139</v>
      </c>
      <c r="AL1" s="139" t="s">
        <v>285</v>
      </c>
      <c r="AM1" s="139" t="s">
        <v>286</v>
      </c>
      <c r="AN1" s="139" t="s">
        <v>287</v>
      </c>
      <c r="AO1" s="79" t="s">
        <v>140</v>
      </c>
      <c r="AP1" s="80" t="s">
        <v>141</v>
      </c>
      <c r="AQ1" s="80" t="s">
        <v>142</v>
      </c>
      <c r="AR1" s="81" t="s">
        <v>143</v>
      </c>
      <c r="AS1" s="71" t="s">
        <v>171</v>
      </c>
    </row>
    <row r="2" spans="1:45" ht="15" x14ac:dyDescent="0.2">
      <c r="A2" s="61">
        <v>10422</v>
      </c>
      <c r="B2" s="210">
        <v>42946</v>
      </c>
      <c r="C2" s="62" t="s">
        <v>295</v>
      </c>
      <c r="D2" s="63" t="s">
        <v>296</v>
      </c>
      <c r="E2" s="63"/>
      <c r="F2" s="63" t="s">
        <v>303</v>
      </c>
      <c r="G2" s="192">
        <v>42928</v>
      </c>
      <c r="H2" s="65" t="s">
        <v>297</v>
      </c>
      <c r="I2" s="65" t="s">
        <v>292</v>
      </c>
      <c r="J2" s="65"/>
      <c r="K2" s="63" t="s">
        <v>271</v>
      </c>
      <c r="L2" s="193" t="s">
        <v>315</v>
      </c>
      <c r="M2" s="178">
        <v>109.27272727272727</v>
      </c>
      <c r="N2" s="178">
        <v>20.081818181818178</v>
      </c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150" t="s">
        <v>305</v>
      </c>
      <c r="AP2" s="65" t="s">
        <v>292</v>
      </c>
      <c r="AQ2" s="65"/>
      <c r="AR2" s="65"/>
      <c r="AS2" t="s">
        <v>439</v>
      </c>
    </row>
    <row r="3" spans="1:45" ht="15" x14ac:dyDescent="0.2">
      <c r="A3" s="61">
        <v>8804</v>
      </c>
      <c r="B3" s="210">
        <v>42946</v>
      </c>
      <c r="C3" s="62" t="s">
        <v>295</v>
      </c>
      <c r="D3" s="63" t="s">
        <v>296</v>
      </c>
      <c r="E3" s="63"/>
      <c r="F3" s="63" t="s">
        <v>303</v>
      </c>
      <c r="G3" s="179">
        <v>42916</v>
      </c>
      <c r="H3" s="65" t="s">
        <v>292</v>
      </c>
      <c r="I3" s="65" t="s">
        <v>293</v>
      </c>
      <c r="J3" s="65"/>
      <c r="K3" s="63" t="s">
        <v>273</v>
      </c>
      <c r="L3" s="193" t="s">
        <v>315</v>
      </c>
      <c r="M3" s="178">
        <v>109</v>
      </c>
      <c r="N3" s="178">
        <v>19.8</v>
      </c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150" t="s">
        <v>305</v>
      </c>
      <c r="AP3" s="65" t="s">
        <v>292</v>
      </c>
      <c r="AQ3" s="65"/>
      <c r="AR3" s="65"/>
      <c r="AS3" t="s">
        <v>442</v>
      </c>
    </row>
    <row r="4" spans="1:45" ht="15" x14ac:dyDescent="0.2">
      <c r="A4" s="61">
        <v>1690</v>
      </c>
      <c r="B4" s="210">
        <v>42946</v>
      </c>
      <c r="C4" s="62" t="s">
        <v>295</v>
      </c>
      <c r="D4" s="63" t="s">
        <v>296</v>
      </c>
      <c r="E4" s="63"/>
      <c r="F4" s="63" t="s">
        <v>303</v>
      </c>
      <c r="G4" s="179">
        <v>42916</v>
      </c>
      <c r="H4" s="65" t="s">
        <v>297</v>
      </c>
      <c r="I4" s="65" t="s">
        <v>292</v>
      </c>
      <c r="J4" s="65"/>
      <c r="K4" s="63" t="s">
        <v>274</v>
      </c>
      <c r="L4" s="193" t="s">
        <v>315</v>
      </c>
      <c r="M4" s="178">
        <v>107</v>
      </c>
      <c r="N4" s="178">
        <v>20</v>
      </c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50" t="s">
        <v>305</v>
      </c>
      <c r="AP4" s="65" t="s">
        <v>292</v>
      </c>
      <c r="AQ4" s="65"/>
      <c r="AR4" s="65"/>
      <c r="AS4" t="s">
        <v>445</v>
      </c>
    </row>
    <row r="5" spans="1:45" ht="15" x14ac:dyDescent="0.2">
      <c r="A5" s="61">
        <v>10256</v>
      </c>
      <c r="B5" s="210">
        <v>42947</v>
      </c>
      <c r="C5" s="62" t="s">
        <v>295</v>
      </c>
      <c r="D5" s="63" t="s">
        <v>296</v>
      </c>
      <c r="E5" s="63"/>
      <c r="F5" s="63" t="s">
        <v>303</v>
      </c>
      <c r="G5" s="64">
        <v>42947</v>
      </c>
      <c r="H5" s="65" t="s">
        <v>297</v>
      </c>
      <c r="I5" s="65" t="s">
        <v>292</v>
      </c>
      <c r="J5" s="65"/>
      <c r="K5" s="63" t="s">
        <v>275</v>
      </c>
      <c r="L5" s="193" t="s">
        <v>315</v>
      </c>
      <c r="M5" s="178">
        <v>92.499999999999986</v>
      </c>
      <c r="N5" s="178">
        <v>21.418181818181814</v>
      </c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150" t="s">
        <v>305</v>
      </c>
      <c r="AP5" s="65" t="s">
        <v>292</v>
      </c>
      <c r="AQ5" s="65"/>
      <c r="AR5" s="65"/>
      <c r="AS5" t="s">
        <v>474</v>
      </c>
    </row>
    <row r="6" spans="1:45" ht="15" x14ac:dyDescent="0.2">
      <c r="A6" s="61">
        <v>10561</v>
      </c>
      <c r="B6" s="210">
        <v>42946</v>
      </c>
      <c r="C6" s="62" t="s">
        <v>295</v>
      </c>
      <c r="D6" s="63" t="s">
        <v>296</v>
      </c>
      <c r="E6" s="63"/>
      <c r="F6" s="63" t="s">
        <v>303</v>
      </c>
      <c r="G6" s="179">
        <v>42916</v>
      </c>
      <c r="H6" s="65" t="s">
        <v>297</v>
      </c>
      <c r="I6" s="65" t="s">
        <v>292</v>
      </c>
      <c r="J6" s="65"/>
      <c r="K6" s="63" t="s">
        <v>276</v>
      </c>
      <c r="L6" s="193" t="s">
        <v>315</v>
      </c>
      <c r="M6" s="178">
        <v>102.63999999999999</v>
      </c>
      <c r="N6" s="178">
        <v>20.609090909090909</v>
      </c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150" t="s">
        <v>305</v>
      </c>
      <c r="AP6" s="65" t="s">
        <v>292</v>
      </c>
      <c r="AQ6" s="65"/>
      <c r="AR6" s="65"/>
      <c r="AS6" t="s">
        <v>447</v>
      </c>
    </row>
    <row r="7" spans="1:45" ht="15" x14ac:dyDescent="0.2">
      <c r="A7" s="61">
        <v>10341</v>
      </c>
      <c r="B7" s="210">
        <v>42946</v>
      </c>
      <c r="C7" s="62" t="s">
        <v>295</v>
      </c>
      <c r="D7" s="63" t="s">
        <v>296</v>
      </c>
      <c r="E7" s="63"/>
      <c r="F7" s="63" t="s">
        <v>303</v>
      </c>
      <c r="G7" s="64">
        <v>42916</v>
      </c>
      <c r="H7" s="65" t="s">
        <v>297</v>
      </c>
      <c r="I7" s="65" t="s">
        <v>292</v>
      </c>
      <c r="J7" s="65"/>
      <c r="K7" s="63" t="s">
        <v>277</v>
      </c>
      <c r="L7" s="193" t="s">
        <v>315</v>
      </c>
      <c r="M7" s="178">
        <v>109.27</v>
      </c>
      <c r="N7" s="178">
        <v>20.079999999999998</v>
      </c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150" t="s">
        <v>305</v>
      </c>
      <c r="AP7" s="65" t="s">
        <v>292</v>
      </c>
      <c r="AQ7" s="65"/>
      <c r="AR7" s="65"/>
      <c r="AS7" t="s">
        <v>448</v>
      </c>
    </row>
    <row r="8" spans="1:45" ht="15" x14ac:dyDescent="0.2">
      <c r="A8" s="61">
        <v>3617</v>
      </c>
      <c r="B8" s="210">
        <v>42946</v>
      </c>
      <c r="C8" s="62" t="s">
        <v>295</v>
      </c>
      <c r="D8" s="63" t="s">
        <v>296</v>
      </c>
      <c r="E8" s="63"/>
      <c r="F8" s="63" t="s">
        <v>303</v>
      </c>
      <c r="G8" s="64">
        <v>42916</v>
      </c>
      <c r="H8" s="65" t="s">
        <v>297</v>
      </c>
      <c r="I8" s="65" t="s">
        <v>292</v>
      </c>
      <c r="J8" s="65"/>
      <c r="K8" s="63" t="s">
        <v>278</v>
      </c>
      <c r="L8" s="193" t="s">
        <v>315</v>
      </c>
      <c r="M8" s="178">
        <v>89.999999999999986</v>
      </c>
      <c r="N8" s="178">
        <v>21.609090909090906</v>
      </c>
      <c r="O8" s="63" t="s">
        <v>307</v>
      </c>
      <c r="P8" s="63">
        <v>1183</v>
      </c>
      <c r="Q8" s="178">
        <v>22.454545454545453</v>
      </c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150" t="s">
        <v>305</v>
      </c>
      <c r="AP8" s="65" t="s">
        <v>292</v>
      </c>
      <c r="AQ8" s="65"/>
      <c r="AR8" s="65"/>
      <c r="AS8" t="s">
        <v>449</v>
      </c>
    </row>
    <row r="9" spans="1:45" ht="15" x14ac:dyDescent="0.2">
      <c r="A9" s="61">
        <v>5652</v>
      </c>
      <c r="B9" s="210">
        <v>42946</v>
      </c>
      <c r="C9" s="62" t="s">
        <v>295</v>
      </c>
      <c r="D9" s="63" t="s">
        <v>296</v>
      </c>
      <c r="E9" s="63"/>
      <c r="F9" s="63" t="s">
        <v>303</v>
      </c>
      <c r="G9" s="64">
        <v>42916</v>
      </c>
      <c r="H9" s="65" t="s">
        <v>297</v>
      </c>
      <c r="I9" s="65" t="s">
        <v>292</v>
      </c>
      <c r="J9" s="65"/>
      <c r="K9" s="63" t="s">
        <v>279</v>
      </c>
      <c r="L9" s="193" t="s">
        <v>315</v>
      </c>
      <c r="M9" s="178">
        <v>103.19090909090909</v>
      </c>
      <c r="N9" s="178">
        <v>20.563636363636363</v>
      </c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150" t="s">
        <v>305</v>
      </c>
      <c r="AP9" s="65" t="s">
        <v>292</v>
      </c>
      <c r="AQ9" s="65"/>
      <c r="AR9" s="65"/>
      <c r="AS9" t="s">
        <v>452</v>
      </c>
    </row>
    <row r="10" spans="1:45" ht="15" x14ac:dyDescent="0.2">
      <c r="A10" s="61">
        <v>10683</v>
      </c>
      <c r="B10" s="210">
        <v>42946</v>
      </c>
      <c r="C10" s="62" t="s">
        <v>295</v>
      </c>
      <c r="D10" s="63" t="s">
        <v>296</v>
      </c>
      <c r="E10" s="63"/>
      <c r="F10" s="63" t="s">
        <v>303</v>
      </c>
      <c r="G10" s="64">
        <v>42916</v>
      </c>
      <c r="H10" s="65" t="s">
        <v>292</v>
      </c>
      <c r="I10" s="65" t="s">
        <v>293</v>
      </c>
      <c r="J10" s="65"/>
      <c r="K10" s="63" t="s">
        <v>280</v>
      </c>
      <c r="L10" s="193" t="s">
        <v>315</v>
      </c>
      <c r="M10" s="178">
        <v>102.99999999999999</v>
      </c>
      <c r="N10" s="178">
        <v>20.5</v>
      </c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150" t="s">
        <v>305</v>
      </c>
      <c r="AP10" s="65" t="s">
        <v>292</v>
      </c>
      <c r="AQ10" s="65"/>
      <c r="AR10" s="65"/>
      <c r="AS10" t="s">
        <v>455</v>
      </c>
    </row>
    <row r="11" spans="1:45" ht="15" x14ac:dyDescent="0.2">
      <c r="A11" s="61">
        <v>4102</v>
      </c>
      <c r="B11" s="210">
        <v>42946</v>
      </c>
      <c r="C11" s="62" t="s">
        <v>295</v>
      </c>
      <c r="D11" s="63" t="s">
        <v>296</v>
      </c>
      <c r="E11" s="63"/>
      <c r="F11" s="63" t="s">
        <v>303</v>
      </c>
      <c r="G11" s="64">
        <v>42916</v>
      </c>
      <c r="H11" s="65" t="s">
        <v>297</v>
      </c>
      <c r="I11" s="65" t="s">
        <v>292</v>
      </c>
      <c r="J11" s="65"/>
      <c r="K11" s="63" t="s">
        <v>281</v>
      </c>
      <c r="L11" s="193" t="s">
        <v>315</v>
      </c>
      <c r="M11" s="178">
        <v>95.999999999999986</v>
      </c>
      <c r="N11" s="178">
        <v>20.981818181818177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150" t="s">
        <v>305</v>
      </c>
      <c r="AP11" s="65" t="s">
        <v>292</v>
      </c>
      <c r="AQ11" s="65"/>
      <c r="AR11" s="65"/>
      <c r="AS11" t="s">
        <v>457</v>
      </c>
    </row>
    <row r="12" spans="1:45" ht="15" x14ac:dyDescent="0.2">
      <c r="A12" s="61">
        <v>10489</v>
      </c>
      <c r="B12" s="210">
        <v>42947</v>
      </c>
      <c r="C12" s="62" t="s">
        <v>295</v>
      </c>
      <c r="D12" s="63" t="s">
        <v>296</v>
      </c>
      <c r="E12" s="63"/>
      <c r="F12" s="63" t="s">
        <v>303</v>
      </c>
      <c r="G12" s="64">
        <v>42930</v>
      </c>
      <c r="H12" s="65" t="s">
        <v>297</v>
      </c>
      <c r="I12" s="65" t="s">
        <v>292</v>
      </c>
      <c r="J12" s="65"/>
      <c r="K12" s="63" t="s">
        <v>294</v>
      </c>
      <c r="L12" s="193" t="s">
        <v>315</v>
      </c>
      <c r="M12" s="178">
        <v>99</v>
      </c>
      <c r="N12" s="178">
        <v>20.872727272727271</v>
      </c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150" t="s">
        <v>305</v>
      </c>
      <c r="AP12" s="65" t="s">
        <v>292</v>
      </c>
      <c r="AQ12" s="65"/>
      <c r="AR12" s="65"/>
      <c r="AS12" t="s">
        <v>476</v>
      </c>
    </row>
    <row r="13" spans="1:45" ht="15" x14ac:dyDescent="0.2">
      <c r="A13" s="61">
        <v>9781</v>
      </c>
      <c r="B13" s="210">
        <v>42947</v>
      </c>
      <c r="C13" s="62" t="s">
        <v>295</v>
      </c>
      <c r="D13" s="63" t="s">
        <v>296</v>
      </c>
      <c r="E13" s="63"/>
      <c r="F13" s="63" t="s">
        <v>303</v>
      </c>
      <c r="G13" s="64">
        <v>42916</v>
      </c>
      <c r="H13" s="65" t="s">
        <v>297</v>
      </c>
      <c r="I13" s="65" t="s">
        <v>292</v>
      </c>
      <c r="J13" s="65"/>
      <c r="K13" s="63" t="s">
        <v>298</v>
      </c>
      <c r="L13" s="193" t="s">
        <v>315</v>
      </c>
      <c r="M13" s="178">
        <v>103.19090909090909</v>
      </c>
      <c r="N13" s="178">
        <v>20.563636363636363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150" t="s">
        <v>305</v>
      </c>
      <c r="AP13" s="65" t="s">
        <v>292</v>
      </c>
      <c r="AQ13" s="65"/>
      <c r="AR13" s="65"/>
      <c r="AS13" t="s">
        <v>479</v>
      </c>
    </row>
    <row r="14" spans="1:45" ht="15" x14ac:dyDescent="0.2">
      <c r="A14" s="61">
        <v>10394</v>
      </c>
      <c r="B14" s="210">
        <v>42946</v>
      </c>
      <c r="C14" s="62" t="s">
        <v>295</v>
      </c>
      <c r="D14" s="63" t="s">
        <v>296</v>
      </c>
      <c r="E14" s="63"/>
      <c r="F14" s="63" t="s">
        <v>303</v>
      </c>
      <c r="G14" s="64">
        <v>42916</v>
      </c>
      <c r="H14" s="65" t="s">
        <v>297</v>
      </c>
      <c r="I14" s="65" t="s">
        <v>292</v>
      </c>
      <c r="J14" s="65"/>
      <c r="K14" s="63" t="s">
        <v>306</v>
      </c>
      <c r="L14" s="193" t="s">
        <v>315</v>
      </c>
      <c r="M14" s="178">
        <v>114.99999999999999</v>
      </c>
      <c r="N14" s="178">
        <v>19.499999999999996</v>
      </c>
      <c r="O14" s="63" t="s">
        <v>307</v>
      </c>
      <c r="P14" s="63">
        <v>1350</v>
      </c>
      <c r="Q14" s="178">
        <v>22.9</v>
      </c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t="s">
        <v>305</v>
      </c>
      <c r="AP14" s="65" t="s">
        <v>292</v>
      </c>
      <c r="AQ14" s="65"/>
      <c r="AR14" s="65"/>
      <c r="AS14" t="s">
        <v>460</v>
      </c>
    </row>
    <row r="15" spans="1:45" ht="15" x14ac:dyDescent="0.2">
      <c r="A15" s="61">
        <v>9912</v>
      </c>
      <c r="B15" s="210">
        <v>42947</v>
      </c>
      <c r="C15" s="62" t="s">
        <v>295</v>
      </c>
      <c r="D15" s="63" t="s">
        <v>296</v>
      </c>
      <c r="E15" s="63"/>
      <c r="F15" s="63" t="s">
        <v>303</v>
      </c>
      <c r="G15" s="64">
        <v>42916</v>
      </c>
      <c r="H15" s="65" t="s">
        <v>292</v>
      </c>
      <c r="I15" s="65" t="s">
        <v>293</v>
      </c>
      <c r="J15" s="65"/>
      <c r="K15" s="63" t="s">
        <v>308</v>
      </c>
      <c r="L15" s="193" t="s">
        <v>315</v>
      </c>
      <c r="M15" s="178">
        <v>109</v>
      </c>
      <c r="N15" s="178">
        <v>19.909090909090907</v>
      </c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t="s">
        <v>305</v>
      </c>
      <c r="AP15" s="65" t="s">
        <v>292</v>
      </c>
      <c r="AQ15" s="65"/>
      <c r="AR15" s="65"/>
      <c r="AS15" t="s">
        <v>483</v>
      </c>
    </row>
    <row r="16" spans="1:45" ht="15" x14ac:dyDescent="0.2">
      <c r="A16" s="61">
        <v>10046</v>
      </c>
      <c r="B16" s="210">
        <v>42946</v>
      </c>
      <c r="C16" s="62" t="s">
        <v>295</v>
      </c>
      <c r="D16" s="63" t="s">
        <v>296</v>
      </c>
      <c r="E16" s="63"/>
      <c r="F16" s="63" t="s">
        <v>303</v>
      </c>
      <c r="G16" s="64">
        <v>42916</v>
      </c>
      <c r="H16" s="65" t="s">
        <v>292</v>
      </c>
      <c r="I16" s="65" t="s">
        <v>293</v>
      </c>
      <c r="J16" s="65"/>
      <c r="K16" s="63" t="s">
        <v>309</v>
      </c>
      <c r="L16" s="193" t="s">
        <v>315</v>
      </c>
      <c r="M16" s="178">
        <v>105.29999999999998</v>
      </c>
      <c r="N16" s="178">
        <v>20.399999999999999</v>
      </c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t="s">
        <v>305</v>
      </c>
      <c r="AP16" s="65" t="s">
        <v>292</v>
      </c>
      <c r="AQ16" s="65"/>
      <c r="AR16" s="65"/>
      <c r="AS16" t="s">
        <v>466</v>
      </c>
    </row>
    <row r="17" spans="1:45" ht="15" x14ac:dyDescent="0.2">
      <c r="A17" s="61"/>
      <c r="B17" s="210">
        <v>42946</v>
      </c>
      <c r="C17" s="62" t="s">
        <v>295</v>
      </c>
      <c r="D17" s="63" t="s">
        <v>296</v>
      </c>
      <c r="E17" s="63"/>
      <c r="F17" s="63" t="s">
        <v>303</v>
      </c>
      <c r="G17" s="64">
        <v>42916</v>
      </c>
      <c r="H17" s="65" t="s">
        <v>297</v>
      </c>
      <c r="I17" s="65" t="s">
        <v>292</v>
      </c>
      <c r="J17" s="65"/>
      <c r="K17" s="63" t="s">
        <v>371</v>
      </c>
      <c r="L17" s="193" t="s">
        <v>315</v>
      </c>
      <c r="M17" s="178">
        <v>89</v>
      </c>
      <c r="N17" s="178">
        <v>20.618181818181817</v>
      </c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t="s">
        <v>305</v>
      </c>
      <c r="AP17" s="65" t="s">
        <v>292</v>
      </c>
      <c r="AQ17" s="65"/>
      <c r="AR17" s="65"/>
      <c r="AS17" t="s">
        <v>463</v>
      </c>
    </row>
    <row r="18" spans="1:45" ht="15" x14ac:dyDescent="0.2">
      <c r="A18" s="61"/>
      <c r="B18" s="210">
        <v>42947</v>
      </c>
      <c r="C18" s="62" t="s">
        <v>295</v>
      </c>
      <c r="D18" s="63" t="s">
        <v>296</v>
      </c>
      <c r="E18" s="63"/>
      <c r="F18" s="63" t="s">
        <v>303</v>
      </c>
      <c r="G18" s="64">
        <v>42916</v>
      </c>
      <c r="H18" s="65" t="s">
        <v>297</v>
      </c>
      <c r="I18" s="65" t="s">
        <v>292</v>
      </c>
      <c r="J18" s="65"/>
      <c r="K18" s="63" t="s">
        <v>373</v>
      </c>
      <c r="L18" s="193" t="s">
        <v>315</v>
      </c>
      <c r="M18" s="178">
        <v>72</v>
      </c>
      <c r="N18" s="178">
        <v>22.990909090909089</v>
      </c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t="s">
        <v>305</v>
      </c>
      <c r="AP18" s="65" t="s">
        <v>292</v>
      </c>
      <c r="AQ18" s="65"/>
      <c r="AR18" s="65"/>
      <c r="AS18" t="s">
        <v>485</v>
      </c>
    </row>
    <row r="19" spans="1:45" ht="15" x14ac:dyDescent="0.2">
      <c r="A19" s="61"/>
      <c r="B19" s="210">
        <v>42947</v>
      </c>
      <c r="C19" s="62" t="s">
        <v>295</v>
      </c>
      <c r="D19" s="63" t="s">
        <v>296</v>
      </c>
      <c r="E19" s="63"/>
      <c r="F19" s="63" t="s">
        <v>303</v>
      </c>
      <c r="G19" s="64">
        <v>42916</v>
      </c>
      <c r="H19" s="65" t="s">
        <v>297</v>
      </c>
      <c r="I19" s="65" t="s">
        <v>292</v>
      </c>
      <c r="J19" s="65"/>
      <c r="K19" s="63" t="s">
        <v>377</v>
      </c>
      <c r="L19" s="193" t="s">
        <v>315</v>
      </c>
      <c r="M19" s="178">
        <v>99.390909090909076</v>
      </c>
      <c r="N19" s="178">
        <v>20.836363636363636</v>
      </c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t="s">
        <v>305</v>
      </c>
      <c r="AP19" s="65" t="s">
        <v>292</v>
      </c>
      <c r="AQ19" s="65"/>
      <c r="AR19" s="65"/>
      <c r="AS19" t="s">
        <v>489</v>
      </c>
    </row>
    <row r="20" spans="1:45" ht="15" x14ac:dyDescent="0.2">
      <c r="A20" s="61"/>
      <c r="B20" s="210">
        <v>42946</v>
      </c>
      <c r="C20" s="62" t="s">
        <v>295</v>
      </c>
      <c r="D20" s="63" t="s">
        <v>296</v>
      </c>
      <c r="E20" s="63"/>
      <c r="F20" s="63" t="s">
        <v>303</v>
      </c>
      <c r="G20" s="64">
        <v>42916</v>
      </c>
      <c r="H20" s="65" t="s">
        <v>297</v>
      </c>
      <c r="I20" s="65" t="s">
        <v>292</v>
      </c>
      <c r="J20" s="65"/>
      <c r="K20" s="63" t="s">
        <v>379</v>
      </c>
      <c r="L20" s="193" t="s">
        <v>315</v>
      </c>
      <c r="M20" s="178">
        <v>119.99999999999999</v>
      </c>
      <c r="N20" s="178">
        <v>19.2</v>
      </c>
      <c r="O20" s="63" t="s">
        <v>307</v>
      </c>
      <c r="P20" s="67">
        <v>1825</v>
      </c>
      <c r="Q20" s="178">
        <v>21.999999999999996</v>
      </c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t="s">
        <v>305</v>
      </c>
      <c r="AP20" s="65" t="s">
        <v>292</v>
      </c>
      <c r="AQ20" s="65"/>
      <c r="AR20" s="65"/>
      <c r="AS20" t="s">
        <v>467</v>
      </c>
    </row>
    <row r="21" spans="1:45" ht="15" x14ac:dyDescent="0.2">
      <c r="A21" s="61"/>
      <c r="B21" s="210">
        <v>42946</v>
      </c>
      <c r="C21" s="62" t="s">
        <v>295</v>
      </c>
      <c r="D21" s="63" t="s">
        <v>296</v>
      </c>
      <c r="E21" s="63"/>
      <c r="F21" s="63" t="s">
        <v>303</v>
      </c>
      <c r="G21" s="64">
        <v>42916</v>
      </c>
      <c r="H21" s="65" t="s">
        <v>292</v>
      </c>
      <c r="I21" s="65" t="s">
        <v>293</v>
      </c>
      <c r="J21" s="65"/>
      <c r="K21" s="63" t="s">
        <v>381</v>
      </c>
      <c r="L21" s="193" t="s">
        <v>315</v>
      </c>
      <c r="M21" s="178">
        <v>97.999999999999986</v>
      </c>
      <c r="N21" s="178">
        <v>20.172727272727272</v>
      </c>
      <c r="O21" s="63"/>
      <c r="P21" s="67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t="s">
        <v>305</v>
      </c>
      <c r="AP21" s="65" t="s">
        <v>292</v>
      </c>
      <c r="AQ21" s="65"/>
      <c r="AR21" s="65"/>
      <c r="AS21" t="s">
        <v>468</v>
      </c>
    </row>
    <row r="22" spans="1:45" ht="15" x14ac:dyDescent="0.2">
      <c r="A22" s="61"/>
      <c r="B22" s="210">
        <v>42947</v>
      </c>
      <c r="C22" s="62" t="s">
        <v>295</v>
      </c>
      <c r="D22" s="63" t="s">
        <v>296</v>
      </c>
      <c r="E22" s="63"/>
      <c r="F22" s="63" t="s">
        <v>303</v>
      </c>
      <c r="G22" s="64">
        <v>42916</v>
      </c>
      <c r="H22" s="65" t="s">
        <v>297</v>
      </c>
      <c r="I22" s="65" t="s">
        <v>292</v>
      </c>
      <c r="J22" s="65"/>
      <c r="K22" s="63" t="s">
        <v>385</v>
      </c>
      <c r="L22" s="193" t="s">
        <v>315</v>
      </c>
      <c r="M22" s="178">
        <v>129</v>
      </c>
      <c r="N22" s="178">
        <v>18.5</v>
      </c>
      <c r="O22" s="63"/>
      <c r="P22" s="67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t="s">
        <v>305</v>
      </c>
      <c r="AP22" s="65" t="s">
        <v>292</v>
      </c>
      <c r="AQ22" s="65"/>
      <c r="AR22" s="65"/>
      <c r="AS22" t="s">
        <v>492</v>
      </c>
    </row>
    <row r="23" spans="1:45" ht="15" x14ac:dyDescent="0.2">
      <c r="A23" s="61"/>
      <c r="B23" s="210">
        <v>42946</v>
      </c>
      <c r="C23" s="62" t="s">
        <v>295</v>
      </c>
      <c r="D23" s="63" t="s">
        <v>296</v>
      </c>
      <c r="E23" s="63"/>
      <c r="F23" s="63" t="s">
        <v>303</v>
      </c>
      <c r="G23" s="64">
        <v>42928</v>
      </c>
      <c r="H23" s="65"/>
      <c r="I23" s="65"/>
      <c r="J23" s="65"/>
      <c r="K23" s="209" t="s">
        <v>495</v>
      </c>
      <c r="L23" s="193" t="s">
        <v>315</v>
      </c>
      <c r="M23" s="178">
        <v>100.90909090909091</v>
      </c>
      <c r="N23" s="178">
        <v>20.727272727272727</v>
      </c>
      <c r="O23" s="211"/>
      <c r="P23" s="67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t="s">
        <v>305</v>
      </c>
      <c r="AP23" s="65" t="s">
        <v>292</v>
      </c>
      <c r="AQ23" s="65"/>
      <c r="AR23" s="65"/>
      <c r="AS23" t="s">
        <v>469</v>
      </c>
    </row>
    <row r="24" spans="1:45" ht="15" x14ac:dyDescent="0.2">
      <c r="A24" s="61"/>
      <c r="B24" s="210">
        <v>42946</v>
      </c>
      <c r="C24" s="62" t="s">
        <v>295</v>
      </c>
      <c r="D24" s="63" t="s">
        <v>296</v>
      </c>
      <c r="E24" s="63"/>
      <c r="F24" s="63" t="s">
        <v>303</v>
      </c>
      <c r="G24" s="64">
        <v>42936</v>
      </c>
      <c r="H24" s="212" t="s">
        <v>292</v>
      </c>
      <c r="I24" s="65"/>
      <c r="J24" s="65"/>
      <c r="K24" s="209" t="s">
        <v>438</v>
      </c>
      <c r="L24" s="193" t="s">
        <v>315</v>
      </c>
      <c r="M24" s="178">
        <v>91.399999999999991</v>
      </c>
      <c r="N24" s="178">
        <v>21.499999999999996</v>
      </c>
      <c r="O24" s="63"/>
      <c r="P24" s="67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t="s">
        <v>305</v>
      </c>
      <c r="AP24" s="65" t="s">
        <v>292</v>
      </c>
      <c r="AQ24" s="65"/>
      <c r="AR24" s="65"/>
      <c r="AS24" t="s">
        <v>472</v>
      </c>
    </row>
    <row r="25" spans="1:45" ht="15" x14ac:dyDescent="0.2">
      <c r="A25" s="61">
        <v>10423</v>
      </c>
      <c r="B25" s="210">
        <v>42946</v>
      </c>
      <c r="C25" s="62" t="s">
        <v>295</v>
      </c>
      <c r="D25" s="63" t="s">
        <v>296</v>
      </c>
      <c r="E25" s="63"/>
      <c r="F25" s="63" t="s">
        <v>310</v>
      </c>
      <c r="G25" s="192">
        <v>42928</v>
      </c>
      <c r="H25" s="65" t="s">
        <v>297</v>
      </c>
      <c r="I25" s="65" t="s">
        <v>292</v>
      </c>
      <c r="J25" s="65"/>
      <c r="K25" s="63" t="s">
        <v>271</v>
      </c>
      <c r="L25" s="193" t="s">
        <v>315</v>
      </c>
      <c r="M25" s="178">
        <v>109.27272727272727</v>
      </c>
      <c r="N25" s="178">
        <v>20.081818181818178</v>
      </c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178">
        <v>15.799999999999997</v>
      </c>
      <c r="AF25" s="63"/>
      <c r="AG25" s="63"/>
      <c r="AH25" s="63"/>
      <c r="AI25" s="63"/>
      <c r="AJ25" s="63"/>
      <c r="AK25" s="63"/>
      <c r="AL25" s="63"/>
      <c r="AM25" s="63"/>
      <c r="AN25" s="63"/>
      <c r="AO25" s="150" t="s">
        <v>311</v>
      </c>
      <c r="AP25" s="65" t="s">
        <v>292</v>
      </c>
      <c r="AQ25" s="65"/>
      <c r="AR25" s="65"/>
      <c r="AS25" t="s">
        <v>440</v>
      </c>
    </row>
    <row r="26" spans="1:45" ht="15" x14ac:dyDescent="0.2">
      <c r="A26" s="61">
        <v>8805</v>
      </c>
      <c r="B26" s="210">
        <v>42946</v>
      </c>
      <c r="C26" s="62" t="s">
        <v>295</v>
      </c>
      <c r="D26" s="63" t="s">
        <v>296</v>
      </c>
      <c r="E26" s="63"/>
      <c r="F26" s="63" t="s">
        <v>310</v>
      </c>
      <c r="G26" s="64">
        <v>42551</v>
      </c>
      <c r="H26" s="65" t="s">
        <v>292</v>
      </c>
      <c r="I26" s="65" t="s">
        <v>293</v>
      </c>
      <c r="J26" s="65"/>
      <c r="K26" s="63" t="s">
        <v>273</v>
      </c>
      <c r="L26" s="193" t="s">
        <v>315</v>
      </c>
      <c r="M26" s="178">
        <v>109</v>
      </c>
      <c r="N26" s="178">
        <v>19.8</v>
      </c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178">
        <v>14.330578512396691</v>
      </c>
      <c r="AF26" s="63"/>
      <c r="AG26" s="63"/>
      <c r="AH26" s="63"/>
      <c r="AI26" s="63"/>
      <c r="AJ26" s="63"/>
      <c r="AK26" s="63"/>
      <c r="AL26" s="63"/>
      <c r="AM26" s="63"/>
      <c r="AN26" s="63"/>
      <c r="AO26" s="150" t="s">
        <v>311</v>
      </c>
      <c r="AP26" s="65" t="s">
        <v>292</v>
      </c>
      <c r="AQ26" s="65"/>
      <c r="AR26" s="65"/>
      <c r="AS26" t="s">
        <v>443</v>
      </c>
    </row>
    <row r="27" spans="1:45" ht="15" x14ac:dyDescent="0.2">
      <c r="A27" s="61">
        <v>1691</v>
      </c>
      <c r="B27" s="210">
        <v>42946</v>
      </c>
      <c r="C27" s="62" t="s">
        <v>295</v>
      </c>
      <c r="D27" s="63" t="s">
        <v>296</v>
      </c>
      <c r="E27" s="63"/>
      <c r="F27" s="63" t="s">
        <v>310</v>
      </c>
      <c r="G27" s="64">
        <v>42916</v>
      </c>
      <c r="H27" s="65" t="s">
        <v>297</v>
      </c>
      <c r="I27" s="65" t="s">
        <v>292</v>
      </c>
      <c r="J27" s="65"/>
      <c r="K27" s="63" t="s">
        <v>274</v>
      </c>
      <c r="L27" s="193" t="s">
        <v>315</v>
      </c>
      <c r="M27" s="178">
        <v>107</v>
      </c>
      <c r="N27" s="178">
        <v>20</v>
      </c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178">
        <v>15.754545454545452</v>
      </c>
      <c r="AF27" s="63"/>
      <c r="AG27" s="63"/>
      <c r="AH27" s="63"/>
      <c r="AI27" s="63"/>
      <c r="AJ27" s="63"/>
      <c r="AK27" s="63"/>
      <c r="AL27" s="63"/>
      <c r="AM27" s="63"/>
      <c r="AN27" s="63"/>
      <c r="AO27" s="150" t="s">
        <v>311</v>
      </c>
      <c r="AP27" s="65" t="s">
        <v>292</v>
      </c>
      <c r="AQ27" s="65"/>
      <c r="AR27" s="65"/>
      <c r="AS27" t="s">
        <v>390</v>
      </c>
    </row>
    <row r="28" spans="1:45" ht="15" x14ac:dyDescent="0.2">
      <c r="A28" s="61">
        <v>1692</v>
      </c>
      <c r="B28" s="210">
        <v>42947</v>
      </c>
      <c r="C28" s="62" t="s">
        <v>295</v>
      </c>
      <c r="D28" s="63" t="s">
        <v>296</v>
      </c>
      <c r="E28" s="63"/>
      <c r="F28" s="63" t="s">
        <v>310</v>
      </c>
      <c r="G28" s="64">
        <v>42947</v>
      </c>
      <c r="H28" s="65" t="s">
        <v>297</v>
      </c>
      <c r="I28" s="65" t="s">
        <v>292</v>
      </c>
      <c r="J28" s="65"/>
      <c r="K28" s="63" t="s">
        <v>275</v>
      </c>
      <c r="L28" s="193" t="s">
        <v>315</v>
      </c>
      <c r="M28" s="178">
        <v>95.499999999999986</v>
      </c>
      <c r="N28" s="178">
        <v>21.418181818181814</v>
      </c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178">
        <v>14.154545454545454</v>
      </c>
      <c r="AF28" s="63"/>
      <c r="AG28" s="63"/>
      <c r="AH28" s="63"/>
      <c r="AI28" s="63"/>
      <c r="AJ28" s="63"/>
      <c r="AK28" s="63"/>
      <c r="AL28" s="63"/>
      <c r="AM28" s="63"/>
      <c r="AN28" s="63"/>
      <c r="AO28" s="150" t="s">
        <v>311</v>
      </c>
      <c r="AP28" s="65" t="s">
        <v>292</v>
      </c>
      <c r="AQ28" s="65"/>
      <c r="AR28" s="65"/>
      <c r="AS28" t="s">
        <v>475</v>
      </c>
    </row>
    <row r="29" spans="1:45" ht="15" x14ac:dyDescent="0.2">
      <c r="A29" s="61">
        <v>10562</v>
      </c>
      <c r="B29" s="210">
        <v>42946</v>
      </c>
      <c r="C29" s="62" t="s">
        <v>295</v>
      </c>
      <c r="D29" s="63" t="s">
        <v>296</v>
      </c>
      <c r="E29" s="63"/>
      <c r="F29" s="63" t="s">
        <v>310</v>
      </c>
      <c r="G29" s="179">
        <v>42916</v>
      </c>
      <c r="H29" s="65" t="s">
        <v>297</v>
      </c>
      <c r="I29" s="65" t="s">
        <v>292</v>
      </c>
      <c r="J29" s="65"/>
      <c r="K29" s="63" t="s">
        <v>276</v>
      </c>
      <c r="L29" s="193" t="s">
        <v>315</v>
      </c>
      <c r="M29" s="178">
        <v>104.99090909090907</v>
      </c>
      <c r="N29" s="178">
        <v>20.609090909090909</v>
      </c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178">
        <v>12.971818181818181</v>
      </c>
      <c r="AF29" s="63"/>
      <c r="AG29" s="63"/>
      <c r="AH29" s="63"/>
      <c r="AI29" s="63"/>
      <c r="AJ29" s="63"/>
      <c r="AK29" s="63"/>
      <c r="AL29" s="63"/>
      <c r="AM29" s="63"/>
      <c r="AN29" s="63"/>
      <c r="AO29" s="150" t="s">
        <v>311</v>
      </c>
      <c r="AP29" s="65" t="s">
        <v>292</v>
      </c>
      <c r="AQ29" s="65"/>
      <c r="AR29" s="65"/>
      <c r="AS29" t="s">
        <v>447</v>
      </c>
    </row>
    <row r="30" spans="1:45" ht="15" x14ac:dyDescent="0.2">
      <c r="A30" s="61">
        <v>10342</v>
      </c>
      <c r="B30" s="210">
        <v>42946</v>
      </c>
      <c r="C30" s="62" t="s">
        <v>295</v>
      </c>
      <c r="D30" s="63" t="s">
        <v>296</v>
      </c>
      <c r="E30" s="63"/>
      <c r="F30" s="63" t="s">
        <v>310</v>
      </c>
      <c r="G30" s="64">
        <v>42916</v>
      </c>
      <c r="H30" s="65" t="s">
        <v>297</v>
      </c>
      <c r="I30" s="65" t="s">
        <v>292</v>
      </c>
      <c r="J30" s="65"/>
      <c r="K30" s="63" t="s">
        <v>277</v>
      </c>
      <c r="L30" s="193" t="s">
        <v>315</v>
      </c>
      <c r="M30" s="178">
        <v>109.27272727272727</v>
      </c>
      <c r="N30" s="178">
        <v>20.081818181818178</v>
      </c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178">
        <v>15.799999999999997</v>
      </c>
      <c r="AF30" s="63"/>
      <c r="AG30" s="63"/>
      <c r="AH30" s="63"/>
      <c r="AI30" s="63"/>
      <c r="AJ30" s="63"/>
      <c r="AK30" s="63"/>
      <c r="AL30" s="63"/>
      <c r="AM30" s="63"/>
      <c r="AN30" s="63"/>
      <c r="AO30" s="150" t="s">
        <v>311</v>
      </c>
      <c r="AP30" s="65" t="s">
        <v>292</v>
      </c>
      <c r="AQ30" s="65"/>
      <c r="AR30" s="65"/>
      <c r="AS30" t="s">
        <v>448</v>
      </c>
    </row>
    <row r="31" spans="1:45" ht="15" x14ac:dyDescent="0.2">
      <c r="A31" s="61">
        <v>3618</v>
      </c>
      <c r="B31" s="210">
        <v>42946</v>
      </c>
      <c r="C31" s="62" t="s">
        <v>295</v>
      </c>
      <c r="D31" s="63" t="s">
        <v>296</v>
      </c>
      <c r="E31" s="63"/>
      <c r="F31" s="63" t="s">
        <v>310</v>
      </c>
      <c r="G31" s="64">
        <v>42916</v>
      </c>
      <c r="H31" s="65" t="s">
        <v>297</v>
      </c>
      <c r="I31" s="65" t="s">
        <v>292</v>
      </c>
      <c r="J31" s="65"/>
      <c r="K31" s="63" t="s">
        <v>278</v>
      </c>
      <c r="L31" s="193" t="s">
        <v>315</v>
      </c>
      <c r="M31" s="178">
        <v>92.499999999999986</v>
      </c>
      <c r="N31" s="178">
        <v>21.609090909090906</v>
      </c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178">
        <v>22.454545454545453</v>
      </c>
      <c r="AF31" s="63"/>
      <c r="AG31" s="63"/>
      <c r="AH31" s="63"/>
      <c r="AI31" s="63"/>
      <c r="AJ31" s="63"/>
      <c r="AK31" s="63"/>
      <c r="AL31" s="63"/>
      <c r="AM31" s="63"/>
      <c r="AN31" s="63"/>
      <c r="AO31" s="150" t="s">
        <v>311</v>
      </c>
      <c r="AP31" s="65" t="s">
        <v>292</v>
      </c>
      <c r="AQ31" s="65"/>
      <c r="AR31" s="65"/>
      <c r="AS31" t="s">
        <v>450</v>
      </c>
    </row>
    <row r="32" spans="1:45" ht="15" x14ac:dyDescent="0.2">
      <c r="A32" s="61">
        <v>5653</v>
      </c>
      <c r="B32" s="210">
        <v>42946</v>
      </c>
      <c r="C32" s="62" t="s">
        <v>295</v>
      </c>
      <c r="D32" s="63" t="s">
        <v>296</v>
      </c>
      <c r="E32" s="63"/>
      <c r="F32" s="63" t="s">
        <v>310</v>
      </c>
      <c r="G32" s="64">
        <v>42916</v>
      </c>
      <c r="H32" s="65" t="s">
        <v>297</v>
      </c>
      <c r="I32" s="65" t="s">
        <v>292</v>
      </c>
      <c r="J32" s="65"/>
      <c r="K32" s="63" t="s">
        <v>279</v>
      </c>
      <c r="L32" s="193" t="s">
        <v>315</v>
      </c>
      <c r="M32" s="178">
        <v>103.19090909090909</v>
      </c>
      <c r="N32" s="178">
        <v>20.509090909090908</v>
      </c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178">
        <v>15.963636363636361</v>
      </c>
      <c r="AF32" s="63"/>
      <c r="AG32" s="63"/>
      <c r="AH32" s="63"/>
      <c r="AI32" s="63"/>
      <c r="AJ32" s="63"/>
      <c r="AK32" s="63"/>
      <c r="AL32" s="63"/>
      <c r="AM32" s="63"/>
      <c r="AN32" s="63"/>
      <c r="AO32" s="150" t="s">
        <v>311</v>
      </c>
      <c r="AP32" s="65" t="s">
        <v>292</v>
      </c>
      <c r="AQ32" s="65"/>
      <c r="AR32" s="65"/>
      <c r="AS32" t="s">
        <v>453</v>
      </c>
    </row>
    <row r="33" spans="1:45" ht="15" x14ac:dyDescent="0.2">
      <c r="A33" s="61">
        <v>10684</v>
      </c>
      <c r="B33" s="210">
        <v>42946</v>
      </c>
      <c r="C33" s="62" t="s">
        <v>295</v>
      </c>
      <c r="D33" s="63" t="s">
        <v>296</v>
      </c>
      <c r="E33" s="63"/>
      <c r="F33" s="63" t="s">
        <v>310</v>
      </c>
      <c r="G33" s="64">
        <v>42916</v>
      </c>
      <c r="H33" s="65" t="s">
        <v>292</v>
      </c>
      <c r="I33" s="65" t="s">
        <v>293</v>
      </c>
      <c r="J33" s="65"/>
      <c r="K33" s="63" t="s">
        <v>280</v>
      </c>
      <c r="L33" s="193" t="s">
        <v>315</v>
      </c>
      <c r="M33" s="178">
        <v>107</v>
      </c>
      <c r="N33" s="178">
        <v>20.5</v>
      </c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178">
        <v>14</v>
      </c>
      <c r="AF33" s="63"/>
      <c r="AG33" s="63"/>
      <c r="AH33" s="63"/>
      <c r="AI33" s="63"/>
      <c r="AJ33" s="63"/>
      <c r="AK33" s="63"/>
      <c r="AL33" s="63"/>
      <c r="AM33" s="63"/>
      <c r="AN33" s="63"/>
      <c r="AO33" s="150" t="s">
        <v>311</v>
      </c>
      <c r="AP33" s="65" t="s">
        <v>292</v>
      </c>
      <c r="AQ33" s="65"/>
      <c r="AR33" s="65"/>
      <c r="AS33" t="s">
        <v>456</v>
      </c>
    </row>
    <row r="34" spans="1:45" ht="15" x14ac:dyDescent="0.2">
      <c r="A34" s="61">
        <v>4103</v>
      </c>
      <c r="B34" s="210">
        <v>42946</v>
      </c>
      <c r="C34" s="62" t="s">
        <v>295</v>
      </c>
      <c r="D34" s="63" t="s">
        <v>296</v>
      </c>
      <c r="E34" s="63"/>
      <c r="F34" s="63" t="s">
        <v>310</v>
      </c>
      <c r="G34" s="64">
        <v>42916</v>
      </c>
      <c r="H34" s="65" t="s">
        <v>297</v>
      </c>
      <c r="I34" s="65" t="s">
        <v>292</v>
      </c>
      <c r="J34" s="65"/>
      <c r="K34" s="63" t="s">
        <v>281</v>
      </c>
      <c r="L34" s="193" t="s">
        <v>315</v>
      </c>
      <c r="M34" s="178">
        <v>95.999999999999986</v>
      </c>
      <c r="N34" s="178">
        <v>20.981818181818177</v>
      </c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178">
        <v>16.081818181818182</v>
      </c>
      <c r="AF34" s="63"/>
      <c r="AG34" s="63"/>
      <c r="AH34" s="63"/>
      <c r="AI34" s="63"/>
      <c r="AJ34" s="63"/>
      <c r="AK34" s="63"/>
      <c r="AL34" s="63"/>
      <c r="AM34" s="63"/>
      <c r="AN34" s="63"/>
      <c r="AO34" s="150" t="s">
        <v>311</v>
      </c>
      <c r="AP34" s="65" t="s">
        <v>292</v>
      </c>
      <c r="AQ34" s="65"/>
      <c r="AR34" s="65"/>
      <c r="AS34" t="s">
        <v>458</v>
      </c>
    </row>
    <row r="35" spans="1:45" ht="15" x14ac:dyDescent="0.2">
      <c r="A35" s="61">
        <v>10490</v>
      </c>
      <c r="B35" s="210">
        <v>42947</v>
      </c>
      <c r="C35" s="62" t="s">
        <v>295</v>
      </c>
      <c r="D35" s="63" t="s">
        <v>296</v>
      </c>
      <c r="E35" s="63"/>
      <c r="F35" s="63" t="s">
        <v>310</v>
      </c>
      <c r="G35" s="64">
        <v>42930</v>
      </c>
      <c r="H35" s="65" t="s">
        <v>297</v>
      </c>
      <c r="I35" s="65" t="s">
        <v>292</v>
      </c>
      <c r="J35" s="65"/>
      <c r="K35" s="63" t="s">
        <v>294</v>
      </c>
      <c r="L35" s="193" t="s">
        <v>315</v>
      </c>
      <c r="M35" s="178">
        <v>101.7</v>
      </c>
      <c r="N35" s="178">
        <v>20.872727272727271</v>
      </c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178">
        <v>14.700000000000001</v>
      </c>
      <c r="AF35" s="63"/>
      <c r="AG35" s="63"/>
      <c r="AH35" s="63"/>
      <c r="AI35" s="63"/>
      <c r="AJ35" s="63"/>
      <c r="AK35" s="63"/>
      <c r="AL35" s="63"/>
      <c r="AM35" s="63"/>
      <c r="AN35" s="63"/>
      <c r="AO35" s="150" t="s">
        <v>311</v>
      </c>
      <c r="AP35" s="65" t="s">
        <v>292</v>
      </c>
      <c r="AQ35" s="65"/>
      <c r="AR35" s="65"/>
      <c r="AS35" t="s">
        <v>477</v>
      </c>
    </row>
    <row r="36" spans="1:45" ht="15" x14ac:dyDescent="0.2">
      <c r="A36" s="61">
        <v>9782</v>
      </c>
      <c r="B36" s="210">
        <v>42947</v>
      </c>
      <c r="C36" s="62" t="s">
        <v>295</v>
      </c>
      <c r="D36" s="63" t="s">
        <v>296</v>
      </c>
      <c r="E36" s="63"/>
      <c r="F36" s="63" t="s">
        <v>310</v>
      </c>
      <c r="G36" s="64">
        <v>42916</v>
      </c>
      <c r="H36" s="65" t="s">
        <v>297</v>
      </c>
      <c r="I36" s="65" t="s">
        <v>292</v>
      </c>
      <c r="J36" s="65"/>
      <c r="K36" s="63" t="s">
        <v>298</v>
      </c>
      <c r="L36" s="193" t="s">
        <v>315</v>
      </c>
      <c r="M36" s="178">
        <v>103.19090909090909</v>
      </c>
      <c r="N36" s="178">
        <v>20.509090909090908</v>
      </c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178">
        <v>15.963636363636361</v>
      </c>
      <c r="AF36" s="63"/>
      <c r="AG36" s="63"/>
      <c r="AH36" s="63"/>
      <c r="AI36" s="63"/>
      <c r="AJ36" s="63"/>
      <c r="AK36" s="63"/>
      <c r="AL36" s="63"/>
      <c r="AM36" s="63"/>
      <c r="AN36" s="63"/>
      <c r="AO36" s="150" t="s">
        <v>311</v>
      </c>
      <c r="AP36" s="65" t="s">
        <v>292</v>
      </c>
      <c r="AQ36" s="65"/>
      <c r="AR36" s="65"/>
      <c r="AS36" t="s">
        <v>480</v>
      </c>
    </row>
    <row r="37" spans="1:45" ht="15" x14ac:dyDescent="0.2">
      <c r="A37" s="61">
        <v>10395</v>
      </c>
      <c r="B37" s="210">
        <v>42946</v>
      </c>
      <c r="C37" s="62" t="s">
        <v>295</v>
      </c>
      <c r="D37" s="63" t="s">
        <v>296</v>
      </c>
      <c r="E37" s="63"/>
      <c r="F37" s="63" t="s">
        <v>310</v>
      </c>
      <c r="G37" s="64">
        <v>42916</v>
      </c>
      <c r="H37" s="65" t="s">
        <v>297</v>
      </c>
      <c r="I37" s="65" t="s">
        <v>292</v>
      </c>
      <c r="J37" s="65"/>
      <c r="K37" s="63" t="s">
        <v>306</v>
      </c>
      <c r="L37" s="193" t="s">
        <v>315</v>
      </c>
      <c r="M37" s="178">
        <v>119.99999999999999</v>
      </c>
      <c r="N37" s="178">
        <v>19.499999999999996</v>
      </c>
      <c r="O37" s="63" t="s">
        <v>307</v>
      </c>
      <c r="P37" s="63">
        <v>1350</v>
      </c>
      <c r="Q37" s="178">
        <v>22.9</v>
      </c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178">
        <v>11.399999999999999</v>
      </c>
      <c r="AF37" s="63"/>
      <c r="AG37" s="63"/>
      <c r="AH37" s="63"/>
      <c r="AI37" s="63"/>
      <c r="AJ37" s="63"/>
      <c r="AK37" s="63"/>
      <c r="AL37" s="63"/>
      <c r="AM37" s="63"/>
      <c r="AN37" s="63"/>
      <c r="AO37" s="150" t="s">
        <v>311</v>
      </c>
      <c r="AP37" s="65" t="s">
        <v>292</v>
      </c>
      <c r="AQ37" s="65"/>
      <c r="AR37" s="65"/>
      <c r="AS37" t="s">
        <v>461</v>
      </c>
    </row>
    <row r="38" spans="1:45" ht="15" x14ac:dyDescent="0.2">
      <c r="A38" s="61">
        <v>9913</v>
      </c>
      <c r="B38" s="210">
        <v>42947</v>
      </c>
      <c r="C38" s="62" t="s">
        <v>295</v>
      </c>
      <c r="D38" s="63" t="s">
        <v>296</v>
      </c>
      <c r="E38" s="63"/>
      <c r="F38" s="63" t="s">
        <v>310</v>
      </c>
      <c r="G38" s="64">
        <v>42916</v>
      </c>
      <c r="H38" s="65" t="s">
        <v>292</v>
      </c>
      <c r="I38" s="65" t="s">
        <v>293</v>
      </c>
      <c r="J38" s="65"/>
      <c r="K38" s="63" t="s">
        <v>308</v>
      </c>
      <c r="L38" s="193" t="s">
        <v>315</v>
      </c>
      <c r="M38" s="178">
        <v>102.62727272727273</v>
      </c>
      <c r="N38" s="178">
        <v>19.909090909090907</v>
      </c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178">
        <v>16.999999999999996</v>
      </c>
      <c r="AF38" s="63"/>
      <c r="AG38" s="63"/>
      <c r="AH38" s="63"/>
      <c r="AI38" s="63"/>
      <c r="AJ38" s="63"/>
      <c r="AK38" s="63"/>
      <c r="AL38" s="63"/>
      <c r="AM38" s="63"/>
      <c r="AN38" s="63"/>
      <c r="AO38" s="150" t="s">
        <v>311</v>
      </c>
      <c r="AP38" s="65" t="s">
        <v>292</v>
      </c>
      <c r="AQ38" s="65"/>
      <c r="AR38" s="65"/>
      <c r="AS38" t="s">
        <v>484</v>
      </c>
    </row>
    <row r="39" spans="1:45" ht="15" x14ac:dyDescent="0.2">
      <c r="A39" s="61"/>
      <c r="B39" s="210">
        <v>42946</v>
      </c>
      <c r="C39" s="62" t="s">
        <v>295</v>
      </c>
      <c r="D39" s="63" t="s">
        <v>296</v>
      </c>
      <c r="E39" s="63"/>
      <c r="F39" s="63" t="s">
        <v>310</v>
      </c>
      <c r="G39" s="64">
        <v>42916</v>
      </c>
      <c r="H39" s="65" t="s">
        <v>297</v>
      </c>
      <c r="I39" s="65" t="s">
        <v>292</v>
      </c>
      <c r="J39" s="65"/>
      <c r="K39" s="63" t="s">
        <v>371</v>
      </c>
      <c r="L39" s="193" t="s">
        <v>315</v>
      </c>
      <c r="M39" s="178">
        <v>89</v>
      </c>
      <c r="N39" s="178">
        <v>20.618181818181817</v>
      </c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178">
        <v>14.418181818181816</v>
      </c>
      <c r="AF39" s="63"/>
      <c r="AG39" s="63"/>
      <c r="AH39" s="63"/>
      <c r="AI39" s="63"/>
      <c r="AJ39" s="63"/>
      <c r="AK39" s="63"/>
      <c r="AL39" s="63"/>
      <c r="AM39" s="63"/>
      <c r="AN39" s="63"/>
      <c r="AO39" s="150" t="s">
        <v>311</v>
      </c>
      <c r="AP39" s="65" t="s">
        <v>292</v>
      </c>
      <c r="AQ39" s="65"/>
      <c r="AR39" s="65"/>
      <c r="AS39" t="s">
        <v>464</v>
      </c>
    </row>
    <row r="40" spans="1:45" ht="15" x14ac:dyDescent="0.2">
      <c r="A40" s="61"/>
      <c r="B40" s="210">
        <v>42947</v>
      </c>
      <c r="C40" s="62" t="s">
        <v>295</v>
      </c>
      <c r="D40" s="63" t="s">
        <v>296</v>
      </c>
      <c r="E40" s="63"/>
      <c r="F40" s="63" t="s">
        <v>310</v>
      </c>
      <c r="G40" s="64">
        <v>42916</v>
      </c>
      <c r="H40" s="65" t="s">
        <v>297</v>
      </c>
      <c r="I40" s="65" t="s">
        <v>292</v>
      </c>
      <c r="J40" s="65"/>
      <c r="K40" s="63" t="s">
        <v>373</v>
      </c>
      <c r="L40" s="193" t="s">
        <v>315</v>
      </c>
      <c r="M40" s="178">
        <v>74.927272727272722</v>
      </c>
      <c r="N40" s="178">
        <v>22.990909090909089</v>
      </c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178">
        <v>15.409090909090907</v>
      </c>
      <c r="AF40" s="63"/>
      <c r="AG40" s="63"/>
      <c r="AH40" s="63"/>
      <c r="AI40" s="63"/>
      <c r="AJ40" s="63"/>
      <c r="AK40" s="63"/>
      <c r="AL40" s="63"/>
      <c r="AM40" s="63"/>
      <c r="AN40" s="63"/>
      <c r="AO40" s="150" t="s">
        <v>311</v>
      </c>
      <c r="AP40" s="65" t="s">
        <v>292</v>
      </c>
      <c r="AQ40" s="65"/>
      <c r="AR40" s="65"/>
      <c r="AS40" t="s">
        <v>486</v>
      </c>
    </row>
    <row r="41" spans="1:45" ht="15" x14ac:dyDescent="0.2">
      <c r="A41" s="61"/>
      <c r="B41" s="210">
        <v>42947</v>
      </c>
      <c r="C41" s="62" t="s">
        <v>295</v>
      </c>
      <c r="D41" s="63" t="s">
        <v>296</v>
      </c>
      <c r="E41" s="63"/>
      <c r="F41" s="63" t="s">
        <v>310</v>
      </c>
      <c r="G41" s="64">
        <v>42916</v>
      </c>
      <c r="H41" s="65" t="s">
        <v>297</v>
      </c>
      <c r="I41" s="65" t="s">
        <v>292</v>
      </c>
      <c r="J41" s="65"/>
      <c r="K41" s="63" t="s">
        <v>377</v>
      </c>
      <c r="L41" s="193" t="s">
        <v>315</v>
      </c>
      <c r="M41" s="178">
        <v>99.390909090909076</v>
      </c>
      <c r="N41" s="178">
        <v>20.836363636363636</v>
      </c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178">
        <v>15.727272727272727</v>
      </c>
      <c r="AF41" s="63"/>
      <c r="AG41" s="63"/>
      <c r="AH41" s="63"/>
      <c r="AI41" s="63"/>
      <c r="AJ41" s="63"/>
      <c r="AK41" s="63"/>
      <c r="AL41" s="63"/>
      <c r="AM41" s="63"/>
      <c r="AN41" s="63"/>
      <c r="AO41" s="150" t="s">
        <v>311</v>
      </c>
      <c r="AP41" s="65" t="s">
        <v>292</v>
      </c>
      <c r="AQ41" s="65"/>
      <c r="AR41" s="65"/>
      <c r="AS41" t="s">
        <v>490</v>
      </c>
    </row>
    <row r="42" spans="1:45" ht="15" x14ac:dyDescent="0.2">
      <c r="A42" s="61"/>
      <c r="B42" s="210">
        <v>42946</v>
      </c>
      <c r="C42" s="62" t="s">
        <v>295</v>
      </c>
      <c r="D42" s="63" t="s">
        <v>296</v>
      </c>
      <c r="E42" s="63"/>
      <c r="F42" s="63" t="s">
        <v>310</v>
      </c>
      <c r="G42" s="64">
        <v>42916</v>
      </c>
      <c r="H42" s="65" t="s">
        <v>297</v>
      </c>
      <c r="I42" s="65" t="s">
        <v>292</v>
      </c>
      <c r="J42" s="65"/>
      <c r="K42" s="63" t="s">
        <v>379</v>
      </c>
      <c r="L42" s="193" t="s">
        <v>315</v>
      </c>
      <c r="M42" s="178">
        <v>119.99999999999999</v>
      </c>
      <c r="N42" s="178">
        <v>19.2</v>
      </c>
      <c r="O42" s="63" t="s">
        <v>307</v>
      </c>
      <c r="P42" s="63">
        <v>1825</v>
      </c>
      <c r="Q42" s="178">
        <v>21.999999999999996</v>
      </c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178">
        <v>15.699999999999998</v>
      </c>
      <c r="AF42" s="63"/>
      <c r="AG42" s="63"/>
      <c r="AH42" s="63"/>
      <c r="AI42" s="63"/>
      <c r="AJ42" s="63"/>
      <c r="AK42" s="63"/>
      <c r="AL42" s="63"/>
      <c r="AM42" s="63"/>
      <c r="AN42" s="63"/>
      <c r="AO42" s="150" t="s">
        <v>311</v>
      </c>
      <c r="AP42" s="65" t="s">
        <v>292</v>
      </c>
      <c r="AQ42" s="65"/>
      <c r="AR42" s="65"/>
      <c r="AS42" t="s">
        <v>467</v>
      </c>
    </row>
    <row r="43" spans="1:45" ht="15" x14ac:dyDescent="0.2">
      <c r="A43" s="61"/>
      <c r="B43" s="210">
        <v>42947</v>
      </c>
      <c r="C43" s="62" t="s">
        <v>295</v>
      </c>
      <c r="D43" s="63" t="s">
        <v>296</v>
      </c>
      <c r="E43" s="63"/>
      <c r="F43" s="63" t="s">
        <v>310</v>
      </c>
      <c r="G43" s="64">
        <v>42916</v>
      </c>
      <c r="H43" s="65" t="s">
        <v>297</v>
      </c>
      <c r="I43" s="65" t="s">
        <v>292</v>
      </c>
      <c r="J43" s="65"/>
      <c r="K43" s="63" t="s">
        <v>385</v>
      </c>
      <c r="L43" s="193" t="s">
        <v>315</v>
      </c>
      <c r="M43" s="178">
        <v>131.99999999999997</v>
      </c>
      <c r="N43" s="178">
        <v>18.5</v>
      </c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178">
        <v>14.999999999999998</v>
      </c>
      <c r="AF43" s="63"/>
      <c r="AG43" s="63"/>
      <c r="AH43" s="63"/>
      <c r="AI43" s="63"/>
      <c r="AJ43" s="63"/>
      <c r="AK43" s="63"/>
      <c r="AL43" s="63"/>
      <c r="AM43" s="63"/>
      <c r="AN43" s="63"/>
      <c r="AO43" s="150" t="s">
        <v>311</v>
      </c>
      <c r="AP43" s="65" t="s">
        <v>292</v>
      </c>
      <c r="AQ43" s="65"/>
      <c r="AR43" s="65"/>
      <c r="AS43" t="s">
        <v>493</v>
      </c>
    </row>
    <row r="44" spans="1:45" ht="15" x14ac:dyDescent="0.2">
      <c r="A44" s="61"/>
      <c r="B44" s="210">
        <v>42946</v>
      </c>
      <c r="C44" s="62" t="s">
        <v>295</v>
      </c>
      <c r="D44" s="63" t="s">
        <v>296</v>
      </c>
      <c r="E44" s="63"/>
      <c r="F44" s="63" t="s">
        <v>310</v>
      </c>
      <c r="G44" s="64">
        <v>42928</v>
      </c>
      <c r="H44" s="65"/>
      <c r="I44" s="65"/>
      <c r="J44" s="65"/>
      <c r="K44" s="209" t="s">
        <v>495</v>
      </c>
      <c r="L44" s="193" t="s">
        <v>315</v>
      </c>
      <c r="M44" s="178">
        <v>104.54545454545453</v>
      </c>
      <c r="N44" s="178">
        <v>20.727272727272727</v>
      </c>
      <c r="O44" s="63"/>
      <c r="P44" s="67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178">
        <v>13.636363636363635</v>
      </c>
      <c r="AF44" s="63"/>
      <c r="AG44" s="63"/>
      <c r="AH44" s="63"/>
      <c r="AI44" s="63"/>
      <c r="AJ44" s="63"/>
      <c r="AK44" s="63"/>
      <c r="AL44" s="63"/>
      <c r="AM44" s="63"/>
      <c r="AN44" s="63"/>
      <c r="AO44" s="150" t="s">
        <v>311</v>
      </c>
      <c r="AP44" s="65" t="s">
        <v>292</v>
      </c>
      <c r="AQ44" s="65"/>
      <c r="AR44" s="65"/>
      <c r="AS44" t="s">
        <v>470</v>
      </c>
    </row>
    <row r="45" spans="1:45" ht="15" x14ac:dyDescent="0.2">
      <c r="A45" s="61"/>
      <c r="B45" s="210">
        <v>42946</v>
      </c>
      <c r="C45" s="62" t="s">
        <v>295</v>
      </c>
      <c r="D45" s="63" t="s">
        <v>296</v>
      </c>
      <c r="E45" s="63"/>
      <c r="F45" s="63" t="s">
        <v>310</v>
      </c>
      <c r="G45" s="64">
        <v>42936</v>
      </c>
      <c r="H45" s="212" t="s">
        <v>292</v>
      </c>
      <c r="I45" s="65"/>
      <c r="J45" s="65"/>
      <c r="K45" s="209" t="s">
        <v>438</v>
      </c>
      <c r="L45" s="193" t="s">
        <v>315</v>
      </c>
      <c r="M45" s="178">
        <v>91.399999999999991</v>
      </c>
      <c r="N45" s="178">
        <v>21.499999999999996</v>
      </c>
      <c r="O45" s="63"/>
      <c r="P45" s="67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178">
        <v>15.899999999999997</v>
      </c>
      <c r="AF45" s="63"/>
      <c r="AG45" s="63"/>
      <c r="AH45" s="63"/>
      <c r="AI45" s="63"/>
      <c r="AJ45" s="63"/>
      <c r="AK45" s="63"/>
      <c r="AL45" s="63"/>
      <c r="AM45" s="63"/>
      <c r="AN45" s="63"/>
      <c r="AO45" s="150" t="s">
        <v>311</v>
      </c>
      <c r="AP45" s="65" t="s">
        <v>292</v>
      </c>
      <c r="AQ45" s="65"/>
      <c r="AR45" s="65"/>
      <c r="AS45" t="s">
        <v>473</v>
      </c>
    </row>
    <row r="46" spans="1:45" ht="15" x14ac:dyDescent="0.2">
      <c r="A46" s="61">
        <v>10423</v>
      </c>
      <c r="B46" s="210">
        <v>42946</v>
      </c>
      <c r="C46" s="62" t="s">
        <v>295</v>
      </c>
      <c r="D46" s="63" t="s">
        <v>296</v>
      </c>
      <c r="E46" s="63"/>
      <c r="F46" s="63" t="s">
        <v>310</v>
      </c>
      <c r="G46" s="192">
        <v>42928</v>
      </c>
      <c r="H46" s="65" t="s">
        <v>297</v>
      </c>
      <c r="I46" s="65" t="s">
        <v>292</v>
      </c>
      <c r="J46" s="65"/>
      <c r="K46" s="63" t="s">
        <v>271</v>
      </c>
      <c r="L46" s="193" t="s">
        <v>315</v>
      </c>
      <c r="M46" s="178">
        <v>109.27272727272727</v>
      </c>
      <c r="N46" s="178">
        <v>20.081818181818178</v>
      </c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178">
        <v>15.799999999999997</v>
      </c>
      <c r="AF46" s="63"/>
      <c r="AG46" s="63"/>
      <c r="AH46" s="63"/>
      <c r="AI46" s="63"/>
      <c r="AJ46" s="63"/>
      <c r="AK46" s="63"/>
      <c r="AL46" s="63"/>
      <c r="AM46" s="63"/>
      <c r="AN46" s="63"/>
      <c r="AO46" s="150" t="s">
        <v>312</v>
      </c>
      <c r="AP46" s="65" t="s">
        <v>292</v>
      </c>
      <c r="AQ46" s="65"/>
      <c r="AR46" s="65"/>
      <c r="AS46" t="s">
        <v>440</v>
      </c>
    </row>
    <row r="47" spans="1:45" ht="15" x14ac:dyDescent="0.2">
      <c r="A47" s="61">
        <v>8805</v>
      </c>
      <c r="B47" s="210">
        <v>42946</v>
      </c>
      <c r="C47" s="62" t="s">
        <v>295</v>
      </c>
      <c r="D47" s="63" t="s">
        <v>296</v>
      </c>
      <c r="E47" s="63"/>
      <c r="F47" s="63" t="s">
        <v>310</v>
      </c>
      <c r="G47" s="64">
        <v>42551</v>
      </c>
      <c r="H47" s="65" t="s">
        <v>292</v>
      </c>
      <c r="I47" s="65" t="s">
        <v>293</v>
      </c>
      <c r="J47" s="65"/>
      <c r="K47" s="63" t="s">
        <v>273</v>
      </c>
      <c r="L47" s="193" t="s">
        <v>315</v>
      </c>
      <c r="M47" s="178">
        <v>109</v>
      </c>
      <c r="N47" s="178">
        <v>19.8</v>
      </c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178">
        <v>14.330578512396691</v>
      </c>
      <c r="AF47" s="63"/>
      <c r="AG47" s="63"/>
      <c r="AH47" s="63"/>
      <c r="AI47" s="63"/>
      <c r="AJ47" s="63"/>
      <c r="AK47" s="63"/>
      <c r="AL47" s="63"/>
      <c r="AM47" s="63"/>
      <c r="AN47" s="63"/>
      <c r="AO47" s="150" t="s">
        <v>312</v>
      </c>
      <c r="AP47" s="65" t="s">
        <v>292</v>
      </c>
      <c r="AQ47" s="65"/>
      <c r="AR47" s="65"/>
      <c r="AS47" t="s">
        <v>443</v>
      </c>
    </row>
    <row r="48" spans="1:45" ht="15" x14ac:dyDescent="0.2">
      <c r="A48" s="61">
        <v>1691</v>
      </c>
      <c r="B48" s="210">
        <v>42946</v>
      </c>
      <c r="C48" s="62" t="s">
        <v>295</v>
      </c>
      <c r="D48" s="63" t="s">
        <v>296</v>
      </c>
      <c r="E48" s="63"/>
      <c r="F48" s="63" t="s">
        <v>310</v>
      </c>
      <c r="G48" s="64">
        <v>42916</v>
      </c>
      <c r="H48" s="65" t="s">
        <v>297</v>
      </c>
      <c r="I48" s="65" t="s">
        <v>292</v>
      </c>
      <c r="J48" s="65"/>
      <c r="K48" s="63" t="s">
        <v>274</v>
      </c>
      <c r="L48" s="193" t="s">
        <v>315</v>
      </c>
      <c r="M48" s="178">
        <v>107</v>
      </c>
      <c r="N48" s="178">
        <v>20</v>
      </c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178">
        <v>15.754545454545452</v>
      </c>
      <c r="AF48" s="63"/>
      <c r="AG48" s="63"/>
      <c r="AH48" s="63"/>
      <c r="AI48" s="63"/>
      <c r="AJ48" s="63"/>
      <c r="AK48" s="63"/>
      <c r="AL48" s="63"/>
      <c r="AM48" s="63"/>
      <c r="AN48" s="63"/>
      <c r="AO48" s="150" t="s">
        <v>312</v>
      </c>
      <c r="AP48" s="65" t="s">
        <v>292</v>
      </c>
      <c r="AQ48" s="65"/>
      <c r="AR48" s="65"/>
      <c r="AS48" t="s">
        <v>390</v>
      </c>
    </row>
    <row r="49" spans="1:45" ht="15" x14ac:dyDescent="0.2">
      <c r="A49" s="61">
        <v>10258</v>
      </c>
      <c r="B49" s="210">
        <v>42947</v>
      </c>
      <c r="C49" s="62" t="s">
        <v>295</v>
      </c>
      <c r="D49" s="63" t="s">
        <v>296</v>
      </c>
      <c r="E49" s="63"/>
      <c r="F49" s="63" t="s">
        <v>310</v>
      </c>
      <c r="G49" s="64">
        <v>42947</v>
      </c>
      <c r="H49" s="65" t="s">
        <v>297</v>
      </c>
      <c r="I49" s="65" t="s">
        <v>292</v>
      </c>
      <c r="J49" s="65"/>
      <c r="K49" s="63" t="s">
        <v>275</v>
      </c>
      <c r="L49" s="193" t="s">
        <v>315</v>
      </c>
      <c r="M49" s="178">
        <v>95.499999999999986</v>
      </c>
      <c r="N49" s="178">
        <v>21.418181818181814</v>
      </c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178">
        <v>15.354545454545454</v>
      </c>
      <c r="AF49" s="63"/>
      <c r="AG49" s="63"/>
      <c r="AH49" s="63"/>
      <c r="AI49" s="63"/>
      <c r="AJ49" s="63"/>
      <c r="AK49" s="63"/>
      <c r="AL49" s="63"/>
      <c r="AM49" s="63"/>
      <c r="AN49" s="63"/>
      <c r="AO49" s="150" t="s">
        <v>312</v>
      </c>
      <c r="AP49" s="65" t="s">
        <v>292</v>
      </c>
      <c r="AQ49" s="65"/>
      <c r="AR49" s="65"/>
      <c r="AS49" t="s">
        <v>475</v>
      </c>
    </row>
    <row r="50" spans="1:45" ht="15" x14ac:dyDescent="0.2">
      <c r="A50" s="61">
        <v>10562</v>
      </c>
      <c r="B50" s="210">
        <v>42946</v>
      </c>
      <c r="C50" s="62" t="s">
        <v>295</v>
      </c>
      <c r="D50" s="63" t="s">
        <v>296</v>
      </c>
      <c r="E50" s="63"/>
      <c r="F50" s="63" t="s">
        <v>310</v>
      </c>
      <c r="G50" s="179">
        <v>42916</v>
      </c>
      <c r="H50" s="65" t="s">
        <v>297</v>
      </c>
      <c r="I50" s="65" t="s">
        <v>292</v>
      </c>
      <c r="J50" s="65"/>
      <c r="K50" s="63" t="s">
        <v>276</v>
      </c>
      <c r="L50" s="193" t="s">
        <v>315</v>
      </c>
      <c r="M50" s="178">
        <v>104.99090909090907</v>
      </c>
      <c r="N50" s="178">
        <v>20.609090909090909</v>
      </c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178">
        <v>15.389999999999997</v>
      </c>
      <c r="AF50" s="63"/>
      <c r="AG50" s="63"/>
      <c r="AH50" s="63"/>
      <c r="AI50" s="63"/>
      <c r="AJ50" s="63"/>
      <c r="AK50" s="63"/>
      <c r="AL50" s="63"/>
      <c r="AM50" s="63"/>
      <c r="AN50" s="63"/>
      <c r="AO50" s="150" t="s">
        <v>312</v>
      </c>
      <c r="AP50" s="65" t="s">
        <v>292</v>
      </c>
      <c r="AQ50" s="65"/>
      <c r="AR50" s="65"/>
      <c r="AS50" t="s">
        <v>447</v>
      </c>
    </row>
    <row r="51" spans="1:45" ht="15" x14ac:dyDescent="0.2">
      <c r="A51" s="61">
        <v>10342</v>
      </c>
      <c r="B51" s="210">
        <v>42946</v>
      </c>
      <c r="C51" s="62" t="s">
        <v>295</v>
      </c>
      <c r="D51" s="63" t="s">
        <v>296</v>
      </c>
      <c r="E51" s="63"/>
      <c r="F51" s="63" t="s">
        <v>310</v>
      </c>
      <c r="G51" s="64">
        <v>42916</v>
      </c>
      <c r="H51" s="65" t="s">
        <v>297</v>
      </c>
      <c r="I51" s="65" t="s">
        <v>292</v>
      </c>
      <c r="J51" s="65"/>
      <c r="K51" s="63" t="s">
        <v>277</v>
      </c>
      <c r="L51" s="193" t="s">
        <v>315</v>
      </c>
      <c r="M51" s="178">
        <v>109.27272727272727</v>
      </c>
      <c r="N51" s="178">
        <v>20.081818181818178</v>
      </c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178">
        <v>15.799999999999997</v>
      </c>
      <c r="AF51" s="63"/>
      <c r="AG51" s="63"/>
      <c r="AH51" s="63"/>
      <c r="AI51" s="63"/>
      <c r="AJ51" s="63"/>
      <c r="AK51" s="63"/>
      <c r="AL51" s="63"/>
      <c r="AM51" s="63"/>
      <c r="AN51" s="63"/>
      <c r="AO51" s="150" t="s">
        <v>312</v>
      </c>
      <c r="AP51" s="65" t="s">
        <v>292</v>
      </c>
      <c r="AQ51" s="65"/>
      <c r="AR51" s="65"/>
      <c r="AS51" t="s">
        <v>448</v>
      </c>
    </row>
    <row r="52" spans="1:45" ht="15" x14ac:dyDescent="0.2">
      <c r="A52" s="61">
        <v>3618</v>
      </c>
      <c r="B52" s="210">
        <v>42946</v>
      </c>
      <c r="C52" s="62" t="s">
        <v>295</v>
      </c>
      <c r="D52" s="63" t="s">
        <v>296</v>
      </c>
      <c r="E52" s="63"/>
      <c r="F52" s="63" t="s">
        <v>310</v>
      </c>
      <c r="G52" s="64">
        <v>42916</v>
      </c>
      <c r="H52" s="65" t="s">
        <v>297</v>
      </c>
      <c r="I52" s="65" t="s">
        <v>292</v>
      </c>
      <c r="J52" s="65"/>
      <c r="K52" s="63" t="s">
        <v>278</v>
      </c>
      <c r="L52" s="193" t="s">
        <v>315</v>
      </c>
      <c r="M52" s="178">
        <v>92.499999999999986</v>
      </c>
      <c r="N52" s="178">
        <v>21.609090909090906</v>
      </c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178">
        <v>22.454545454545453</v>
      </c>
      <c r="AF52" s="63"/>
      <c r="AG52" s="63"/>
      <c r="AH52" s="63"/>
      <c r="AI52" s="63"/>
      <c r="AJ52" s="63"/>
      <c r="AK52" s="63"/>
      <c r="AL52" s="63"/>
      <c r="AM52" s="63"/>
      <c r="AN52" s="63"/>
      <c r="AO52" s="150" t="s">
        <v>312</v>
      </c>
      <c r="AP52" s="65" t="s">
        <v>292</v>
      </c>
      <c r="AQ52" s="65"/>
      <c r="AR52" s="65"/>
      <c r="AS52" t="s">
        <v>450</v>
      </c>
    </row>
    <row r="53" spans="1:45" ht="15" x14ac:dyDescent="0.2">
      <c r="A53" s="61">
        <v>5654</v>
      </c>
      <c r="B53" s="210">
        <v>42946</v>
      </c>
      <c r="C53" s="62" t="s">
        <v>295</v>
      </c>
      <c r="D53" s="63" t="s">
        <v>296</v>
      </c>
      <c r="E53" s="63"/>
      <c r="F53" s="63" t="s">
        <v>310</v>
      </c>
      <c r="G53" s="64">
        <v>42916</v>
      </c>
      <c r="H53" s="65" t="s">
        <v>297</v>
      </c>
      <c r="I53" s="65" t="s">
        <v>292</v>
      </c>
      <c r="J53" s="65"/>
      <c r="K53" s="63" t="s">
        <v>279</v>
      </c>
      <c r="L53" s="193" t="s">
        <v>315</v>
      </c>
      <c r="M53" s="178">
        <v>103.19090909090909</v>
      </c>
      <c r="N53" s="178">
        <v>20.209090909090907</v>
      </c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178">
        <v>16.66363636363636</v>
      </c>
      <c r="AF53" s="63"/>
      <c r="AG53" s="63"/>
      <c r="AH53" s="63"/>
      <c r="AI53" s="63"/>
      <c r="AJ53" s="63"/>
      <c r="AK53" s="63"/>
      <c r="AL53" s="63"/>
      <c r="AM53" s="63"/>
      <c r="AN53" s="63"/>
      <c r="AO53" s="150" t="s">
        <v>312</v>
      </c>
      <c r="AP53" s="65" t="s">
        <v>292</v>
      </c>
      <c r="AQ53" s="65"/>
      <c r="AR53" s="65"/>
      <c r="AS53" t="s">
        <v>454</v>
      </c>
    </row>
    <row r="54" spans="1:45" ht="15" x14ac:dyDescent="0.2">
      <c r="A54" s="61">
        <v>10685</v>
      </c>
      <c r="B54" s="210">
        <v>42946</v>
      </c>
      <c r="C54" s="62" t="s">
        <v>295</v>
      </c>
      <c r="D54" s="63" t="s">
        <v>296</v>
      </c>
      <c r="E54" s="63"/>
      <c r="F54" s="63" t="s">
        <v>310</v>
      </c>
      <c r="G54" s="64">
        <v>42916</v>
      </c>
      <c r="H54" s="65" t="s">
        <v>292</v>
      </c>
      <c r="I54" s="65" t="s">
        <v>293</v>
      </c>
      <c r="J54" s="65"/>
      <c r="K54" s="63" t="s">
        <v>280</v>
      </c>
      <c r="L54" s="193" t="s">
        <v>315</v>
      </c>
      <c r="M54" s="178">
        <v>107</v>
      </c>
      <c r="N54" s="178">
        <v>20.5</v>
      </c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178">
        <v>14</v>
      </c>
      <c r="AF54" s="63"/>
      <c r="AG54" s="63"/>
      <c r="AH54" s="63"/>
      <c r="AI54" s="63"/>
      <c r="AJ54" s="63"/>
      <c r="AK54" s="63"/>
      <c r="AL54" s="63"/>
      <c r="AM54" s="63"/>
      <c r="AN54" s="63"/>
      <c r="AO54" s="150" t="s">
        <v>312</v>
      </c>
      <c r="AP54" s="65" t="s">
        <v>292</v>
      </c>
      <c r="AQ54" s="65"/>
      <c r="AR54" s="65"/>
      <c r="AS54" t="s">
        <v>456</v>
      </c>
    </row>
    <row r="55" spans="1:45" ht="15" x14ac:dyDescent="0.2">
      <c r="A55" s="61">
        <v>4103</v>
      </c>
      <c r="B55" s="210">
        <v>42946</v>
      </c>
      <c r="C55" s="62" t="s">
        <v>295</v>
      </c>
      <c r="D55" s="63" t="s">
        <v>296</v>
      </c>
      <c r="E55" s="63"/>
      <c r="F55" s="63" t="s">
        <v>310</v>
      </c>
      <c r="G55" s="64">
        <v>42916</v>
      </c>
      <c r="H55" s="65" t="s">
        <v>297</v>
      </c>
      <c r="I55" s="65" t="s">
        <v>292</v>
      </c>
      <c r="J55" s="65"/>
      <c r="K55" s="63" t="s">
        <v>281</v>
      </c>
      <c r="L55" s="193" t="s">
        <v>315</v>
      </c>
      <c r="M55" s="178">
        <v>95.999999999999986</v>
      </c>
      <c r="N55" s="178">
        <v>20.981818181818177</v>
      </c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178">
        <v>16.081818181818182</v>
      </c>
      <c r="AF55" s="63"/>
      <c r="AG55" s="63"/>
      <c r="AH55" s="63"/>
      <c r="AI55" s="63"/>
      <c r="AJ55" s="63"/>
      <c r="AK55" s="63"/>
      <c r="AL55" s="63"/>
      <c r="AM55" s="63"/>
      <c r="AN55" s="63"/>
      <c r="AO55" s="142" t="s">
        <v>312</v>
      </c>
      <c r="AP55" s="65" t="s">
        <v>292</v>
      </c>
      <c r="AQ55" s="65"/>
      <c r="AR55" s="65"/>
      <c r="AS55" t="s">
        <v>458</v>
      </c>
    </row>
    <row r="56" spans="1:45" ht="15" x14ac:dyDescent="0.2">
      <c r="A56" s="61">
        <v>10491</v>
      </c>
      <c r="B56" s="210">
        <v>42947</v>
      </c>
      <c r="C56" s="62" t="s">
        <v>295</v>
      </c>
      <c r="D56" s="63" t="s">
        <v>296</v>
      </c>
      <c r="E56" s="63"/>
      <c r="F56" s="63" t="s">
        <v>310</v>
      </c>
      <c r="G56" s="64">
        <v>42930</v>
      </c>
      <c r="H56" s="65" t="s">
        <v>297</v>
      </c>
      <c r="I56" s="65" t="s">
        <v>292</v>
      </c>
      <c r="J56" s="65"/>
      <c r="K56" s="63" t="s">
        <v>294</v>
      </c>
      <c r="L56" s="193" t="s">
        <v>315</v>
      </c>
      <c r="M56" s="178">
        <v>101.7</v>
      </c>
      <c r="N56" s="178">
        <v>20.872727272727271</v>
      </c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178">
        <v>14.899999999999999</v>
      </c>
      <c r="AF56" s="63"/>
      <c r="AG56" s="63"/>
      <c r="AH56" s="63"/>
      <c r="AI56" s="63"/>
      <c r="AJ56" s="63"/>
      <c r="AK56" s="63"/>
      <c r="AL56" s="63"/>
      <c r="AM56" s="63"/>
      <c r="AN56" s="63"/>
      <c r="AO56" s="150" t="s">
        <v>312</v>
      </c>
      <c r="AP56" s="65" t="s">
        <v>292</v>
      </c>
      <c r="AQ56" s="65"/>
      <c r="AR56" s="65"/>
      <c r="AS56" t="s">
        <v>477</v>
      </c>
    </row>
    <row r="57" spans="1:45" ht="15" x14ac:dyDescent="0.2">
      <c r="A57" s="61">
        <v>10492</v>
      </c>
      <c r="B57" s="210">
        <v>42947</v>
      </c>
      <c r="C57" s="62" t="s">
        <v>295</v>
      </c>
      <c r="D57" s="63" t="s">
        <v>296</v>
      </c>
      <c r="E57" s="63"/>
      <c r="F57" s="63" t="s">
        <v>310</v>
      </c>
      <c r="G57" s="64">
        <v>42916</v>
      </c>
      <c r="H57" s="65" t="s">
        <v>297</v>
      </c>
      <c r="I57" s="65" t="s">
        <v>292</v>
      </c>
      <c r="J57" s="65"/>
      <c r="K57" s="63" t="s">
        <v>298</v>
      </c>
      <c r="L57" s="193" t="s">
        <v>315</v>
      </c>
      <c r="M57" s="178">
        <v>103.19090909090909</v>
      </c>
      <c r="N57" s="178">
        <v>20.209090909090907</v>
      </c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178">
        <v>16.66363636363636</v>
      </c>
      <c r="AF57" s="63"/>
      <c r="AG57" s="63"/>
      <c r="AH57" s="63"/>
      <c r="AI57" s="63"/>
      <c r="AJ57" s="63"/>
      <c r="AK57" s="63"/>
      <c r="AL57" s="63"/>
      <c r="AM57" s="63"/>
      <c r="AN57" s="63"/>
      <c r="AO57" s="150" t="s">
        <v>312</v>
      </c>
      <c r="AP57" s="65" t="s">
        <v>292</v>
      </c>
      <c r="AQ57" s="65"/>
      <c r="AR57" s="65"/>
      <c r="AS57" t="s">
        <v>481</v>
      </c>
    </row>
    <row r="58" spans="1:45" ht="15" x14ac:dyDescent="0.2">
      <c r="A58" s="61">
        <v>10395</v>
      </c>
      <c r="B58" s="210">
        <v>42946</v>
      </c>
      <c r="C58" s="62" t="s">
        <v>295</v>
      </c>
      <c r="D58" s="63" t="s">
        <v>296</v>
      </c>
      <c r="E58" s="63"/>
      <c r="F58" s="63" t="s">
        <v>310</v>
      </c>
      <c r="G58" s="64">
        <v>42916</v>
      </c>
      <c r="H58" s="65" t="s">
        <v>297</v>
      </c>
      <c r="I58" s="65" t="s">
        <v>292</v>
      </c>
      <c r="J58" s="65"/>
      <c r="K58" s="63" t="s">
        <v>306</v>
      </c>
      <c r="L58" s="193" t="s">
        <v>315</v>
      </c>
      <c r="M58" s="178">
        <v>119.99999999999999</v>
      </c>
      <c r="N58" s="178">
        <v>19.499999999999996</v>
      </c>
      <c r="O58" s="63" t="s">
        <v>307</v>
      </c>
      <c r="P58" s="63">
        <v>1350</v>
      </c>
      <c r="Q58" s="178">
        <v>22.9</v>
      </c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178">
        <v>14.700000000000001</v>
      </c>
      <c r="AF58" s="63"/>
      <c r="AG58" s="63"/>
      <c r="AH58" s="63"/>
      <c r="AI58" s="63"/>
      <c r="AJ58" s="63"/>
      <c r="AK58" s="63"/>
      <c r="AL58" s="63"/>
      <c r="AM58" s="63"/>
      <c r="AN58" s="63"/>
      <c r="AO58" s="142" t="s">
        <v>312</v>
      </c>
      <c r="AP58" s="65" t="s">
        <v>292</v>
      </c>
      <c r="AQ58" s="65"/>
      <c r="AR58" s="65"/>
      <c r="AS58" t="s">
        <v>461</v>
      </c>
    </row>
    <row r="59" spans="1:45" ht="15" x14ac:dyDescent="0.2">
      <c r="A59" s="61">
        <v>9914</v>
      </c>
      <c r="B59" s="210">
        <v>42947</v>
      </c>
      <c r="C59" s="62" t="s">
        <v>295</v>
      </c>
      <c r="D59" s="63" t="s">
        <v>296</v>
      </c>
      <c r="E59" s="63"/>
      <c r="F59" s="63" t="s">
        <v>310</v>
      </c>
      <c r="G59" s="64">
        <v>42916</v>
      </c>
      <c r="H59" s="65" t="s">
        <v>292</v>
      </c>
      <c r="I59" s="65" t="s">
        <v>293</v>
      </c>
      <c r="J59" s="65"/>
      <c r="K59" s="63" t="s">
        <v>308</v>
      </c>
      <c r="L59" s="193" t="s">
        <v>315</v>
      </c>
      <c r="M59" s="178">
        <v>102.62727272727273</v>
      </c>
      <c r="N59" s="178">
        <v>19.909090909090907</v>
      </c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178">
        <v>16.999999999999996</v>
      </c>
      <c r="AF59" s="63"/>
      <c r="AG59" s="63"/>
      <c r="AH59" s="63"/>
      <c r="AI59" s="63"/>
      <c r="AJ59" s="63"/>
      <c r="AK59" s="63"/>
      <c r="AL59" s="63"/>
      <c r="AM59" s="63"/>
      <c r="AN59" s="63"/>
      <c r="AO59" s="150" t="s">
        <v>312</v>
      </c>
      <c r="AP59" s="65" t="s">
        <v>292</v>
      </c>
      <c r="AQ59" s="65"/>
      <c r="AR59" s="65"/>
      <c r="AS59" t="s">
        <v>484</v>
      </c>
    </row>
    <row r="60" spans="1:45" ht="15" x14ac:dyDescent="0.2">
      <c r="A60" s="61"/>
      <c r="B60" s="210">
        <v>42946</v>
      </c>
      <c r="C60" s="62" t="s">
        <v>295</v>
      </c>
      <c r="D60" s="63" t="s">
        <v>296</v>
      </c>
      <c r="E60" s="63"/>
      <c r="F60" s="63" t="s">
        <v>310</v>
      </c>
      <c r="G60" s="64">
        <v>42916</v>
      </c>
      <c r="H60" s="65" t="s">
        <v>297</v>
      </c>
      <c r="I60" s="65" t="s">
        <v>292</v>
      </c>
      <c r="J60" s="65"/>
      <c r="K60" s="63" t="s">
        <v>371</v>
      </c>
      <c r="L60" s="193" t="s">
        <v>315</v>
      </c>
      <c r="M60" s="178">
        <v>89</v>
      </c>
      <c r="N60" s="178">
        <v>20.618181818181817</v>
      </c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178">
        <v>18</v>
      </c>
      <c r="AF60" s="63"/>
      <c r="AG60" s="63"/>
      <c r="AH60" s="63"/>
      <c r="AI60" s="63"/>
      <c r="AJ60" s="63"/>
      <c r="AK60" s="63"/>
      <c r="AL60" s="63"/>
      <c r="AM60" s="63"/>
      <c r="AN60" s="63"/>
      <c r="AO60" s="150" t="s">
        <v>312</v>
      </c>
      <c r="AP60" s="65" t="s">
        <v>292</v>
      </c>
      <c r="AQ60" s="65"/>
      <c r="AR60" s="65"/>
      <c r="AS60" t="s">
        <v>465</v>
      </c>
    </row>
    <row r="61" spans="1:45" ht="15" x14ac:dyDescent="0.2">
      <c r="A61" s="61"/>
      <c r="B61" s="210">
        <v>42947</v>
      </c>
      <c r="C61" s="62" t="s">
        <v>295</v>
      </c>
      <c r="D61" s="63" t="s">
        <v>296</v>
      </c>
      <c r="E61" s="63"/>
      <c r="F61" s="63" t="s">
        <v>310</v>
      </c>
      <c r="G61" s="64">
        <v>42916</v>
      </c>
      <c r="H61" s="65" t="s">
        <v>297</v>
      </c>
      <c r="I61" s="65" t="s">
        <v>292</v>
      </c>
      <c r="J61" s="65"/>
      <c r="K61" s="63" t="s">
        <v>373</v>
      </c>
      <c r="L61" s="193" t="s">
        <v>315</v>
      </c>
      <c r="M61" s="178">
        <v>74.927272727272722</v>
      </c>
      <c r="N61" s="178">
        <v>22.990909090909089</v>
      </c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178">
        <v>15.409090909090907</v>
      </c>
      <c r="AF61" s="63"/>
      <c r="AG61" s="63"/>
      <c r="AH61" s="63"/>
      <c r="AI61" s="63"/>
      <c r="AJ61" s="63"/>
      <c r="AK61" s="63"/>
      <c r="AL61" s="63"/>
      <c r="AM61" s="63"/>
      <c r="AN61" s="63"/>
      <c r="AO61" s="150" t="s">
        <v>312</v>
      </c>
      <c r="AP61" s="65" t="s">
        <v>292</v>
      </c>
      <c r="AQ61" s="65"/>
      <c r="AR61" s="65"/>
      <c r="AS61" t="s">
        <v>487</v>
      </c>
    </row>
    <row r="62" spans="1:45" ht="15" x14ac:dyDescent="0.2">
      <c r="A62" s="61"/>
      <c r="B62" s="210">
        <v>42947</v>
      </c>
      <c r="C62" s="62" t="s">
        <v>295</v>
      </c>
      <c r="D62" s="63" t="s">
        <v>296</v>
      </c>
      <c r="E62" s="63"/>
      <c r="F62" s="63" t="s">
        <v>310</v>
      </c>
      <c r="G62" s="64">
        <v>42916</v>
      </c>
      <c r="H62" s="65" t="s">
        <v>297</v>
      </c>
      <c r="I62" s="65" t="s">
        <v>292</v>
      </c>
      <c r="J62" s="65"/>
      <c r="K62" s="63" t="s">
        <v>377</v>
      </c>
      <c r="L62" s="193" t="s">
        <v>315</v>
      </c>
      <c r="M62" s="178">
        <v>99.390909090909076</v>
      </c>
      <c r="N62" s="178">
        <v>20.836363636363636</v>
      </c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178">
        <v>15.727272727272727</v>
      </c>
      <c r="AF62" s="63"/>
      <c r="AG62" s="63"/>
      <c r="AH62" s="63"/>
      <c r="AI62" s="63"/>
      <c r="AJ62" s="63"/>
      <c r="AK62" s="63"/>
      <c r="AL62" s="63"/>
      <c r="AM62" s="63"/>
      <c r="AN62" s="63"/>
      <c r="AO62" s="150" t="s">
        <v>312</v>
      </c>
      <c r="AP62" s="65" t="s">
        <v>292</v>
      </c>
      <c r="AQ62" s="65"/>
      <c r="AR62" s="65"/>
      <c r="AS62" t="s">
        <v>491</v>
      </c>
    </row>
    <row r="63" spans="1:45" ht="15" x14ac:dyDescent="0.2">
      <c r="A63" s="61"/>
      <c r="B63" s="210">
        <v>42946</v>
      </c>
      <c r="C63" s="62" t="s">
        <v>295</v>
      </c>
      <c r="D63" s="63" t="s">
        <v>296</v>
      </c>
      <c r="E63" s="63"/>
      <c r="F63" s="63" t="s">
        <v>310</v>
      </c>
      <c r="G63" s="64">
        <v>42916</v>
      </c>
      <c r="H63" s="65" t="s">
        <v>297</v>
      </c>
      <c r="I63" s="65" t="s">
        <v>292</v>
      </c>
      <c r="J63" s="65"/>
      <c r="K63" s="63" t="s">
        <v>379</v>
      </c>
      <c r="L63" s="193" t="s">
        <v>315</v>
      </c>
      <c r="M63" s="178">
        <v>119.99999999999999</v>
      </c>
      <c r="N63" s="178">
        <v>19.2</v>
      </c>
      <c r="O63" s="63" t="s">
        <v>307</v>
      </c>
      <c r="P63" s="63">
        <v>1825</v>
      </c>
      <c r="Q63" s="178">
        <v>21.999999999999996</v>
      </c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178">
        <v>15.699999999999998</v>
      </c>
      <c r="AF63" s="63"/>
      <c r="AG63" s="63"/>
      <c r="AH63" s="63"/>
      <c r="AI63" s="63"/>
      <c r="AJ63" s="63"/>
      <c r="AK63" s="63"/>
      <c r="AL63" s="63"/>
      <c r="AM63" s="63"/>
      <c r="AN63" s="63"/>
      <c r="AO63" s="142" t="s">
        <v>312</v>
      </c>
      <c r="AP63" s="65" t="s">
        <v>292</v>
      </c>
      <c r="AQ63" s="65"/>
      <c r="AR63" s="65"/>
      <c r="AS63" t="s">
        <v>467</v>
      </c>
    </row>
    <row r="64" spans="1:45" ht="15" x14ac:dyDescent="0.2">
      <c r="A64" s="61"/>
      <c r="B64" s="210">
        <v>42947</v>
      </c>
      <c r="C64" s="62" t="s">
        <v>295</v>
      </c>
      <c r="D64" s="63" t="s">
        <v>296</v>
      </c>
      <c r="E64" s="63"/>
      <c r="F64" s="63" t="s">
        <v>310</v>
      </c>
      <c r="G64" s="64">
        <v>42916</v>
      </c>
      <c r="H64" s="65" t="s">
        <v>297</v>
      </c>
      <c r="I64" s="65" t="s">
        <v>292</v>
      </c>
      <c r="J64" s="65"/>
      <c r="K64" s="63" t="s">
        <v>385</v>
      </c>
      <c r="L64" s="193" t="s">
        <v>315</v>
      </c>
      <c r="M64" s="178">
        <v>131.99999999999997</v>
      </c>
      <c r="N64" s="178">
        <v>18.5</v>
      </c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178">
        <v>15.099999999999998</v>
      </c>
      <c r="AF64" s="63"/>
      <c r="AG64" s="63"/>
      <c r="AH64" s="63"/>
      <c r="AI64" s="63"/>
      <c r="AJ64" s="63"/>
      <c r="AK64" s="63"/>
      <c r="AL64" s="63"/>
      <c r="AM64" s="63"/>
      <c r="AN64" s="63"/>
      <c r="AO64" s="150" t="s">
        <v>312</v>
      </c>
      <c r="AP64" s="65" t="s">
        <v>292</v>
      </c>
      <c r="AQ64" s="65"/>
      <c r="AR64" s="65"/>
      <c r="AS64" t="s">
        <v>493</v>
      </c>
    </row>
    <row r="65" spans="1:45" ht="15" x14ac:dyDescent="0.2">
      <c r="A65" s="61"/>
      <c r="B65" s="210">
        <v>42946</v>
      </c>
      <c r="C65" s="62" t="s">
        <v>295</v>
      </c>
      <c r="D65" s="63" t="s">
        <v>296</v>
      </c>
      <c r="E65" s="63"/>
      <c r="F65" s="63" t="s">
        <v>310</v>
      </c>
      <c r="G65" s="64">
        <v>42928</v>
      </c>
      <c r="H65" s="65"/>
      <c r="I65" s="65"/>
      <c r="J65" s="65"/>
      <c r="K65" s="209" t="s">
        <v>495</v>
      </c>
      <c r="L65" s="193" t="s">
        <v>315</v>
      </c>
      <c r="M65" s="178">
        <v>104.54545454545453</v>
      </c>
      <c r="N65" s="178">
        <v>20.727272727272727</v>
      </c>
      <c r="O65" s="63"/>
      <c r="P65" s="67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178">
        <v>14.554545454545455</v>
      </c>
      <c r="AF65" s="63"/>
      <c r="AG65" s="63"/>
      <c r="AH65" s="63"/>
      <c r="AI65" s="63"/>
      <c r="AJ65" s="63"/>
      <c r="AK65" s="63"/>
      <c r="AL65" s="63"/>
      <c r="AM65" s="63"/>
      <c r="AN65" s="63"/>
      <c r="AO65" s="150" t="s">
        <v>312</v>
      </c>
      <c r="AP65" s="65" t="s">
        <v>292</v>
      </c>
      <c r="AQ65" s="65"/>
      <c r="AR65" s="65"/>
      <c r="AS65" t="s">
        <v>470</v>
      </c>
    </row>
    <row r="66" spans="1:45" ht="15" x14ac:dyDescent="0.2">
      <c r="A66" s="61"/>
      <c r="B66" s="210">
        <v>42946</v>
      </c>
      <c r="C66" s="62" t="s">
        <v>295</v>
      </c>
      <c r="D66" s="63" t="s">
        <v>296</v>
      </c>
      <c r="E66" s="63"/>
      <c r="F66" s="63" t="s">
        <v>310</v>
      </c>
      <c r="G66" s="64">
        <v>42936</v>
      </c>
      <c r="H66" s="212" t="s">
        <v>292</v>
      </c>
      <c r="I66" s="65"/>
      <c r="J66" s="65"/>
      <c r="K66" s="209" t="s">
        <v>438</v>
      </c>
      <c r="L66" s="193" t="s">
        <v>315</v>
      </c>
      <c r="M66" s="178">
        <v>91.399999999999991</v>
      </c>
      <c r="N66" s="178">
        <v>21.499999999999996</v>
      </c>
      <c r="O66" s="63"/>
      <c r="P66" s="67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178">
        <v>15.899999999999997</v>
      </c>
      <c r="AF66" s="63"/>
      <c r="AG66" s="63"/>
      <c r="AH66" s="63"/>
      <c r="AI66" s="63"/>
      <c r="AJ66" s="63"/>
      <c r="AK66" s="63"/>
      <c r="AL66" s="63"/>
      <c r="AM66" s="63"/>
      <c r="AN66" s="63"/>
      <c r="AO66" s="150" t="s">
        <v>312</v>
      </c>
      <c r="AP66" s="65" t="s">
        <v>292</v>
      </c>
      <c r="AQ66" s="65"/>
      <c r="AR66" s="65"/>
      <c r="AS66" t="s">
        <v>473</v>
      </c>
    </row>
    <row r="67" spans="1:45" ht="15" x14ac:dyDescent="0.2">
      <c r="A67" s="61">
        <v>10425</v>
      </c>
      <c r="B67" s="210">
        <v>42946</v>
      </c>
      <c r="C67" s="62" t="s">
        <v>295</v>
      </c>
      <c r="D67" s="63" t="s">
        <v>296</v>
      </c>
      <c r="E67" s="63"/>
      <c r="F67" s="63" t="s">
        <v>313</v>
      </c>
      <c r="G67" s="192">
        <v>42928</v>
      </c>
      <c r="H67" s="65" t="s">
        <v>297</v>
      </c>
      <c r="I67" s="65" t="s">
        <v>292</v>
      </c>
      <c r="J67" s="65"/>
      <c r="K67" s="63" t="s">
        <v>271</v>
      </c>
      <c r="L67" s="193" t="s">
        <v>315</v>
      </c>
      <c r="M67" s="178">
        <v>109.27272727272727</v>
      </c>
      <c r="N67" s="178">
        <v>27.2</v>
      </c>
      <c r="O67" s="63"/>
      <c r="P67" s="63"/>
      <c r="Q67" s="63"/>
      <c r="R67" s="63"/>
      <c r="S67" s="63"/>
      <c r="T67" s="63"/>
      <c r="U67" s="63"/>
      <c r="V67" s="63"/>
      <c r="W67" s="178">
        <v>16.40909090909091</v>
      </c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178">
        <v>19.754545454545454</v>
      </c>
      <c r="AI67" s="63"/>
      <c r="AJ67" s="63"/>
      <c r="AK67" s="63"/>
      <c r="AL67" s="63"/>
      <c r="AM67" s="63"/>
      <c r="AN67" s="63"/>
      <c r="AO67" s="150" t="s">
        <v>314</v>
      </c>
      <c r="AP67" s="65" t="s">
        <v>292</v>
      </c>
      <c r="AQ67" s="65"/>
      <c r="AR67" s="65"/>
      <c r="AS67" t="s">
        <v>441</v>
      </c>
    </row>
    <row r="68" spans="1:45" ht="15" x14ac:dyDescent="0.2">
      <c r="A68" s="61">
        <v>8807</v>
      </c>
      <c r="B68" s="210">
        <v>42946</v>
      </c>
      <c r="C68" s="62" t="s">
        <v>295</v>
      </c>
      <c r="D68" s="63" t="s">
        <v>296</v>
      </c>
      <c r="E68" s="63"/>
      <c r="F68" s="63" t="s">
        <v>313</v>
      </c>
      <c r="G68" s="64">
        <v>42916</v>
      </c>
      <c r="H68" s="65" t="s">
        <v>292</v>
      </c>
      <c r="I68" s="65" t="s">
        <v>293</v>
      </c>
      <c r="J68" s="65"/>
      <c r="K68" s="63" t="s">
        <v>273</v>
      </c>
      <c r="L68" s="193" t="s">
        <v>315</v>
      </c>
      <c r="M68" s="178">
        <v>102.49999999999999</v>
      </c>
      <c r="N68" s="178">
        <v>23.599999999999998</v>
      </c>
      <c r="O68" s="63"/>
      <c r="P68" s="63"/>
      <c r="Q68" s="63"/>
      <c r="R68" s="63"/>
      <c r="S68" s="63"/>
      <c r="T68" s="63"/>
      <c r="U68" s="63"/>
      <c r="V68" s="63"/>
      <c r="W68" s="178">
        <v>17.554545454545451</v>
      </c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178">
        <v>21</v>
      </c>
      <c r="AI68" s="63"/>
      <c r="AJ68" s="63"/>
      <c r="AK68" s="63"/>
      <c r="AL68" s="63"/>
      <c r="AM68" s="63"/>
      <c r="AN68" s="63"/>
      <c r="AO68" s="150" t="s">
        <v>314</v>
      </c>
      <c r="AP68" s="65" t="s">
        <v>292</v>
      </c>
      <c r="AQ68" s="65"/>
      <c r="AR68" s="65"/>
      <c r="AS68" t="s">
        <v>444</v>
      </c>
    </row>
    <row r="69" spans="1:45" ht="15" x14ac:dyDescent="0.2">
      <c r="A69" s="61">
        <v>1693</v>
      </c>
      <c r="B69" s="210">
        <v>42946</v>
      </c>
      <c r="C69" s="62" t="s">
        <v>295</v>
      </c>
      <c r="D69" s="63" t="s">
        <v>296</v>
      </c>
      <c r="E69" s="63"/>
      <c r="F69" s="63" t="s">
        <v>313</v>
      </c>
      <c r="G69" s="64">
        <v>42916</v>
      </c>
      <c r="H69" s="65" t="s">
        <v>297</v>
      </c>
      <c r="I69" s="65" t="s">
        <v>292</v>
      </c>
      <c r="J69" s="65"/>
      <c r="K69" s="63" t="s">
        <v>274</v>
      </c>
      <c r="L69" s="193" t="s">
        <v>315</v>
      </c>
      <c r="M69" s="178">
        <v>104.5</v>
      </c>
      <c r="N69" s="178">
        <v>29.390909090909087</v>
      </c>
      <c r="O69" s="63"/>
      <c r="P69" s="63"/>
      <c r="Q69" s="63"/>
      <c r="R69" s="63"/>
      <c r="S69" s="63"/>
      <c r="T69" s="63"/>
      <c r="U69" s="63"/>
      <c r="V69" s="63"/>
      <c r="W69" s="178">
        <v>17.581818181818182</v>
      </c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178">
        <v>19.109090909090906</v>
      </c>
      <c r="AI69" s="63"/>
      <c r="AJ69" s="63"/>
      <c r="AK69" s="63"/>
      <c r="AL69" s="63"/>
      <c r="AM69" s="63"/>
      <c r="AN69" s="63"/>
      <c r="AO69" s="150" t="s">
        <v>314</v>
      </c>
      <c r="AP69" s="65" t="s">
        <v>292</v>
      </c>
      <c r="AQ69" s="65"/>
      <c r="AR69" s="65"/>
      <c r="AS69" t="s">
        <v>446</v>
      </c>
    </row>
    <row r="70" spans="1:45" ht="15" x14ac:dyDescent="0.2">
      <c r="A70" s="61">
        <v>10564</v>
      </c>
      <c r="B70" s="210">
        <v>42946</v>
      </c>
      <c r="C70" s="62" t="s">
        <v>295</v>
      </c>
      <c r="D70" s="63" t="s">
        <v>296</v>
      </c>
      <c r="E70" s="63"/>
      <c r="F70" s="63" t="s">
        <v>313</v>
      </c>
      <c r="G70" s="179">
        <v>42916</v>
      </c>
      <c r="H70" s="65" t="s">
        <v>297</v>
      </c>
      <c r="I70" s="65" t="s">
        <v>292</v>
      </c>
      <c r="J70" s="65"/>
      <c r="K70" s="63" t="s">
        <v>276</v>
      </c>
      <c r="L70" s="193" t="s">
        <v>315</v>
      </c>
      <c r="M70" s="178">
        <v>107.07</v>
      </c>
      <c r="N70" s="178">
        <v>27.959999999999997</v>
      </c>
      <c r="O70" s="63"/>
      <c r="P70" s="63"/>
      <c r="Q70" s="63"/>
      <c r="R70" s="63"/>
      <c r="S70" s="63"/>
      <c r="T70" s="63"/>
      <c r="U70" s="63"/>
      <c r="V70" s="63"/>
      <c r="W70" s="178">
        <v>15.699999999999998</v>
      </c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178">
        <v>20.159999999999997</v>
      </c>
      <c r="AI70" s="63"/>
      <c r="AJ70" s="63"/>
      <c r="AK70" s="63"/>
      <c r="AL70" s="63"/>
      <c r="AM70" s="63"/>
      <c r="AN70" s="63"/>
      <c r="AO70" t="s">
        <v>314</v>
      </c>
      <c r="AP70" s="65" t="s">
        <v>292</v>
      </c>
      <c r="AQ70" s="65"/>
      <c r="AR70" s="65"/>
      <c r="AS70" t="s">
        <v>447</v>
      </c>
    </row>
    <row r="71" spans="1:45" ht="15" x14ac:dyDescent="0.2">
      <c r="A71" s="61">
        <v>3620</v>
      </c>
      <c r="B71" s="210">
        <v>42946</v>
      </c>
      <c r="C71" s="62" t="s">
        <v>295</v>
      </c>
      <c r="D71" s="63" t="s">
        <v>296</v>
      </c>
      <c r="E71" s="63"/>
      <c r="F71" s="63" t="s">
        <v>313</v>
      </c>
      <c r="G71" s="64">
        <v>42916</v>
      </c>
      <c r="H71" s="65" t="s">
        <v>297</v>
      </c>
      <c r="I71" s="65" t="s">
        <v>292</v>
      </c>
      <c r="J71" s="65"/>
      <c r="K71" s="63" t="s">
        <v>278</v>
      </c>
      <c r="L71" s="193" t="s">
        <v>315</v>
      </c>
      <c r="M71" s="178">
        <v>89.999999999999986</v>
      </c>
      <c r="N71" s="178">
        <v>28.5</v>
      </c>
      <c r="O71" s="63"/>
      <c r="P71" s="63"/>
      <c r="Q71" s="63"/>
      <c r="R71" s="63"/>
      <c r="S71" s="63"/>
      <c r="T71" s="63"/>
      <c r="U71" s="63"/>
      <c r="V71" s="63"/>
      <c r="W71" s="178">
        <v>18.999999999999996</v>
      </c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178">
        <v>20.809090909090909</v>
      </c>
      <c r="AI71" s="63"/>
      <c r="AJ71" s="63"/>
      <c r="AK71" s="63"/>
      <c r="AL71" s="63"/>
      <c r="AM71" s="63"/>
      <c r="AN71" s="63"/>
      <c r="AO71" s="150" t="s">
        <v>314</v>
      </c>
      <c r="AP71" s="65" t="s">
        <v>292</v>
      </c>
      <c r="AQ71" s="65"/>
      <c r="AR71" s="65"/>
      <c r="AS71" t="s">
        <v>451</v>
      </c>
    </row>
    <row r="72" spans="1:45" ht="15" x14ac:dyDescent="0.2">
      <c r="A72" s="61">
        <v>10686</v>
      </c>
      <c r="B72" s="210">
        <v>42946</v>
      </c>
      <c r="C72" s="62" t="s">
        <v>295</v>
      </c>
      <c r="D72" s="63" t="s">
        <v>296</v>
      </c>
      <c r="E72" s="63"/>
      <c r="F72" s="63" t="s">
        <v>313</v>
      </c>
      <c r="G72" s="64">
        <v>42916</v>
      </c>
      <c r="H72" s="65" t="s">
        <v>297</v>
      </c>
      <c r="I72" s="65" t="s">
        <v>292</v>
      </c>
      <c r="J72" s="65"/>
      <c r="K72" s="63" t="s">
        <v>280</v>
      </c>
      <c r="L72" s="193" t="s">
        <v>315</v>
      </c>
      <c r="M72" s="178">
        <v>109.99999999999999</v>
      </c>
      <c r="N72" s="178">
        <v>26</v>
      </c>
      <c r="O72" s="63"/>
      <c r="P72" s="63"/>
      <c r="Q72" s="63"/>
      <c r="R72" s="63"/>
      <c r="S72" s="63"/>
      <c r="T72" s="63"/>
      <c r="U72" s="63"/>
      <c r="V72" s="63"/>
      <c r="W72" s="178">
        <v>16</v>
      </c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178">
        <v>17.454545454545453</v>
      </c>
      <c r="AI72" s="63"/>
      <c r="AJ72" s="63"/>
      <c r="AK72" s="63"/>
      <c r="AL72" s="63"/>
      <c r="AM72" s="63"/>
      <c r="AN72" s="63"/>
      <c r="AO72" s="150" t="s">
        <v>314</v>
      </c>
      <c r="AP72" s="65" t="s">
        <v>292</v>
      </c>
      <c r="AQ72" s="65"/>
      <c r="AR72" s="65"/>
      <c r="AS72" t="s">
        <v>423</v>
      </c>
    </row>
    <row r="73" spans="1:45" ht="15" x14ac:dyDescent="0.2">
      <c r="A73" s="61">
        <v>4105</v>
      </c>
      <c r="B73" s="210">
        <v>42946</v>
      </c>
      <c r="C73" s="62" t="s">
        <v>295</v>
      </c>
      <c r="D73" s="63" t="s">
        <v>296</v>
      </c>
      <c r="E73" s="63"/>
      <c r="F73" s="63" t="s">
        <v>313</v>
      </c>
      <c r="G73" s="64">
        <v>42916</v>
      </c>
      <c r="H73" s="65" t="s">
        <v>297</v>
      </c>
      <c r="I73" s="65" t="s">
        <v>292</v>
      </c>
      <c r="J73" s="65"/>
      <c r="K73" s="63" t="s">
        <v>281</v>
      </c>
      <c r="L73" s="193" t="s">
        <v>315</v>
      </c>
      <c r="M73" s="178">
        <v>102.49999999999999</v>
      </c>
      <c r="N73" s="178">
        <v>29.781818181818178</v>
      </c>
      <c r="O73" s="63"/>
      <c r="P73" s="63"/>
      <c r="Q73" s="63"/>
      <c r="R73" s="63"/>
      <c r="S73" s="63"/>
      <c r="T73" s="63"/>
      <c r="U73" s="63"/>
      <c r="V73" s="63"/>
      <c r="W73" s="178">
        <v>17.5</v>
      </c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178">
        <v>18.799999999999997</v>
      </c>
      <c r="AI73" s="63"/>
      <c r="AJ73" s="63"/>
      <c r="AK73" s="63"/>
      <c r="AL73" s="63"/>
      <c r="AM73" s="63"/>
      <c r="AN73" s="63"/>
      <c r="AO73" s="150" t="s">
        <v>314</v>
      </c>
      <c r="AP73" s="65" t="s">
        <v>292</v>
      </c>
      <c r="AQ73" s="65"/>
      <c r="AR73" s="65"/>
      <c r="AS73" t="s">
        <v>459</v>
      </c>
    </row>
    <row r="74" spans="1:45" ht="15" x14ac:dyDescent="0.2">
      <c r="A74" s="61">
        <v>10492</v>
      </c>
      <c r="B74" s="210">
        <v>42947</v>
      </c>
      <c r="C74" s="62" t="s">
        <v>295</v>
      </c>
      <c r="D74" s="63" t="s">
        <v>296</v>
      </c>
      <c r="E74" s="63"/>
      <c r="F74" s="63" t="s">
        <v>313</v>
      </c>
      <c r="G74" s="64">
        <v>42930</v>
      </c>
      <c r="H74" s="65" t="s">
        <v>297</v>
      </c>
      <c r="I74" s="65" t="s">
        <v>292</v>
      </c>
      <c r="J74" s="65"/>
      <c r="K74" s="63" t="s">
        <v>294</v>
      </c>
      <c r="L74" s="193" t="s">
        <v>315</v>
      </c>
      <c r="M74" s="178">
        <v>99</v>
      </c>
      <c r="N74" s="178">
        <v>28.418181818181818</v>
      </c>
      <c r="O74" s="63"/>
      <c r="P74" s="63"/>
      <c r="Q74" s="63"/>
      <c r="R74" s="63"/>
      <c r="S74" s="63"/>
      <c r="T74" s="63"/>
      <c r="U74" s="63"/>
      <c r="V74" s="63"/>
      <c r="W74" s="178">
        <v>16.499999999999996</v>
      </c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178">
        <v>20.099999999999998</v>
      </c>
      <c r="AI74" s="63"/>
      <c r="AJ74" s="63"/>
      <c r="AK74" s="63"/>
      <c r="AL74" s="63"/>
      <c r="AM74" s="63"/>
      <c r="AN74" s="63"/>
      <c r="AO74" s="150" t="s">
        <v>314</v>
      </c>
      <c r="AP74" s="65" t="s">
        <v>292</v>
      </c>
      <c r="AQ74" s="65"/>
      <c r="AR74" s="65"/>
      <c r="AS74" t="s">
        <v>478</v>
      </c>
    </row>
    <row r="75" spans="1:45" ht="15" x14ac:dyDescent="0.2">
      <c r="A75" s="61">
        <v>10344</v>
      </c>
      <c r="B75" s="210">
        <v>42946</v>
      </c>
      <c r="C75" s="62" t="s">
        <v>295</v>
      </c>
      <c r="D75" s="63" t="s">
        <v>296</v>
      </c>
      <c r="E75" s="63"/>
      <c r="F75" s="63" t="s">
        <v>313</v>
      </c>
      <c r="G75" s="64">
        <v>42916</v>
      </c>
      <c r="H75" s="65" t="s">
        <v>297</v>
      </c>
      <c r="I75" s="65" t="s">
        <v>292</v>
      </c>
      <c r="J75" s="65"/>
      <c r="K75" s="63" t="s">
        <v>277</v>
      </c>
      <c r="L75" s="193" t="s">
        <v>315</v>
      </c>
      <c r="M75" s="178">
        <v>109.27</v>
      </c>
      <c r="N75" s="178">
        <v>27.2</v>
      </c>
      <c r="O75" s="63"/>
      <c r="P75" s="63"/>
      <c r="Q75" s="63"/>
      <c r="R75" s="63"/>
      <c r="S75" s="63"/>
      <c r="T75" s="63"/>
      <c r="U75" s="63"/>
      <c r="V75" s="63"/>
      <c r="W75" s="178">
        <v>16.40909090909091</v>
      </c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178">
        <v>19.75</v>
      </c>
      <c r="AI75" s="63"/>
      <c r="AJ75" s="63"/>
      <c r="AK75" s="63"/>
      <c r="AL75" s="63"/>
      <c r="AM75" s="63"/>
      <c r="AN75" s="63"/>
      <c r="AO75" s="150" t="s">
        <v>314</v>
      </c>
      <c r="AP75" s="65" t="s">
        <v>292</v>
      </c>
      <c r="AQ75" s="65"/>
      <c r="AR75" s="65"/>
      <c r="AS75" t="s">
        <v>448</v>
      </c>
    </row>
    <row r="76" spans="1:45" ht="15" x14ac:dyDescent="0.2">
      <c r="A76" s="61">
        <v>9784</v>
      </c>
      <c r="B76" s="210">
        <v>42947</v>
      </c>
      <c r="C76" s="62" t="s">
        <v>295</v>
      </c>
      <c r="D76" s="63" t="s">
        <v>296</v>
      </c>
      <c r="E76" s="63"/>
      <c r="F76" s="63" t="s">
        <v>313</v>
      </c>
      <c r="G76" s="64">
        <v>42916</v>
      </c>
      <c r="H76" s="65" t="s">
        <v>297</v>
      </c>
      <c r="I76" s="65" t="s">
        <v>292</v>
      </c>
      <c r="J76" s="65"/>
      <c r="K76" s="63" t="s">
        <v>298</v>
      </c>
      <c r="L76" s="193" t="s">
        <v>315</v>
      </c>
      <c r="M76" s="178">
        <v>103.19090909090909</v>
      </c>
      <c r="N76" s="178">
        <v>28.490909090909089</v>
      </c>
      <c r="O76" s="63"/>
      <c r="P76" s="63"/>
      <c r="Q76" s="63"/>
      <c r="R76" s="63"/>
      <c r="S76" s="63"/>
      <c r="T76" s="63"/>
      <c r="U76" s="63"/>
      <c r="V76" s="63"/>
      <c r="W76" s="178">
        <v>17.827272727272724</v>
      </c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178">
        <v>19.727272727272727</v>
      </c>
      <c r="AI76" s="63"/>
      <c r="AJ76" s="63"/>
      <c r="AK76" s="63"/>
      <c r="AL76" s="63"/>
      <c r="AM76" s="63"/>
      <c r="AN76" s="63"/>
      <c r="AO76" s="150" t="s">
        <v>314</v>
      </c>
      <c r="AP76" s="65" t="s">
        <v>292</v>
      </c>
      <c r="AQ76" s="65"/>
      <c r="AR76" s="65"/>
      <c r="AS76" t="s">
        <v>482</v>
      </c>
    </row>
    <row r="77" spans="1:45" ht="15" x14ac:dyDescent="0.2">
      <c r="A77" s="61">
        <v>10397</v>
      </c>
      <c r="B77" s="210">
        <v>42946</v>
      </c>
      <c r="C77" s="62" t="s">
        <v>295</v>
      </c>
      <c r="D77" s="63" t="s">
        <v>296</v>
      </c>
      <c r="E77" s="63"/>
      <c r="F77" s="63" t="s">
        <v>313</v>
      </c>
      <c r="G77" s="64">
        <v>42916</v>
      </c>
      <c r="H77" s="65" t="s">
        <v>297</v>
      </c>
      <c r="I77" s="65" t="s">
        <v>292</v>
      </c>
      <c r="J77" s="65"/>
      <c r="K77" s="63" t="s">
        <v>306</v>
      </c>
      <c r="L77" s="193" t="s">
        <v>315</v>
      </c>
      <c r="M77" s="178">
        <v>114.99999999999999</v>
      </c>
      <c r="N77" s="178">
        <v>27.4</v>
      </c>
      <c r="O77" s="63"/>
      <c r="P77" s="63"/>
      <c r="Q77" s="63"/>
      <c r="R77" s="63"/>
      <c r="S77" s="63"/>
      <c r="T77" s="63"/>
      <c r="U77" s="63"/>
      <c r="V77" s="63"/>
      <c r="W77" s="178">
        <v>16.299999999999997</v>
      </c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178">
        <v>17.7</v>
      </c>
      <c r="AI77" s="63"/>
      <c r="AJ77" s="63"/>
      <c r="AK77" s="63"/>
      <c r="AL77" s="63"/>
      <c r="AM77" s="63"/>
      <c r="AN77" s="63"/>
      <c r="AO77" s="150" t="s">
        <v>314</v>
      </c>
      <c r="AP77" s="65" t="s">
        <v>292</v>
      </c>
      <c r="AQ77" s="65"/>
      <c r="AR77" s="65"/>
      <c r="AS77" t="s">
        <v>462</v>
      </c>
    </row>
    <row r="78" spans="1:45" ht="15" x14ac:dyDescent="0.2">
      <c r="A78" s="61"/>
      <c r="B78" s="210">
        <v>42947</v>
      </c>
      <c r="C78" s="62" t="s">
        <v>295</v>
      </c>
      <c r="D78" s="63" t="s">
        <v>296</v>
      </c>
      <c r="E78" s="63"/>
      <c r="F78" s="63" t="s">
        <v>313</v>
      </c>
      <c r="G78" s="64">
        <v>42916</v>
      </c>
      <c r="H78" s="65" t="s">
        <v>297</v>
      </c>
      <c r="I78" s="65" t="s">
        <v>292</v>
      </c>
      <c r="J78" s="65"/>
      <c r="K78" s="63" t="s">
        <v>373</v>
      </c>
      <c r="L78" s="193" t="s">
        <v>315</v>
      </c>
      <c r="M78" s="178">
        <v>72</v>
      </c>
      <c r="N78" s="178">
        <v>31</v>
      </c>
      <c r="O78" s="63"/>
      <c r="P78" s="63"/>
      <c r="Q78" s="63"/>
      <c r="R78" s="63"/>
      <c r="S78" s="63"/>
      <c r="T78" s="63"/>
      <c r="U78" s="63"/>
      <c r="V78" s="63"/>
      <c r="W78" s="178">
        <v>19.299999999999997</v>
      </c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178">
        <v>20.5</v>
      </c>
      <c r="AI78" s="63"/>
      <c r="AJ78" s="63"/>
      <c r="AK78" s="63"/>
      <c r="AL78" s="63"/>
      <c r="AM78" s="63"/>
      <c r="AN78" s="63"/>
      <c r="AO78" s="150" t="s">
        <v>314</v>
      </c>
      <c r="AP78" s="65" t="s">
        <v>292</v>
      </c>
      <c r="AQ78" s="65"/>
      <c r="AR78" s="65"/>
      <c r="AS78" t="s">
        <v>488</v>
      </c>
    </row>
    <row r="79" spans="1:45" ht="15" x14ac:dyDescent="0.2">
      <c r="A79" s="61"/>
      <c r="B79" s="210">
        <v>42946</v>
      </c>
      <c r="C79" s="62" t="s">
        <v>295</v>
      </c>
      <c r="D79" s="63" t="s">
        <v>296</v>
      </c>
      <c r="E79" s="63"/>
      <c r="F79" s="63" t="s">
        <v>313</v>
      </c>
      <c r="G79" s="64">
        <v>42916</v>
      </c>
      <c r="H79" s="65" t="s">
        <v>297</v>
      </c>
      <c r="I79" s="65" t="s">
        <v>292</v>
      </c>
      <c r="J79" s="65"/>
      <c r="K79" s="63" t="s">
        <v>379</v>
      </c>
      <c r="L79" s="193" t="s">
        <v>315</v>
      </c>
      <c r="M79" s="178">
        <v>119.99999999999999</v>
      </c>
      <c r="N79" s="178">
        <v>32</v>
      </c>
      <c r="O79" s="63"/>
      <c r="P79" s="63"/>
      <c r="Q79" s="63"/>
      <c r="R79" s="63"/>
      <c r="S79" s="63"/>
      <c r="T79" s="63"/>
      <c r="U79" s="63"/>
      <c r="V79" s="63"/>
      <c r="W79" s="178">
        <v>16.499999999999996</v>
      </c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178">
        <v>16.499999999999996</v>
      </c>
      <c r="AI79" s="63"/>
      <c r="AJ79" s="63"/>
      <c r="AK79" s="63"/>
      <c r="AL79" s="63"/>
      <c r="AM79" s="63"/>
      <c r="AN79" s="63"/>
      <c r="AO79" s="150" t="s">
        <v>314</v>
      </c>
      <c r="AP79" s="65" t="s">
        <v>292</v>
      </c>
      <c r="AQ79" s="65"/>
      <c r="AR79" s="65"/>
      <c r="AS79" t="s">
        <v>467</v>
      </c>
    </row>
    <row r="80" spans="1:45" ht="15" x14ac:dyDescent="0.2">
      <c r="A80" s="61"/>
      <c r="B80" s="210">
        <v>42947</v>
      </c>
      <c r="C80" s="62" t="s">
        <v>295</v>
      </c>
      <c r="D80" s="63" t="s">
        <v>296</v>
      </c>
      <c r="E80" s="63"/>
      <c r="F80" s="63" t="s">
        <v>313</v>
      </c>
      <c r="G80" s="64">
        <v>42916</v>
      </c>
      <c r="H80" s="65" t="s">
        <v>297</v>
      </c>
      <c r="I80" s="65" t="s">
        <v>292</v>
      </c>
      <c r="J80" s="65"/>
      <c r="K80" s="63" t="s">
        <v>385</v>
      </c>
      <c r="L80" s="193" t="s">
        <v>315</v>
      </c>
      <c r="M80" s="178">
        <v>129</v>
      </c>
      <c r="N80" s="178">
        <v>26</v>
      </c>
      <c r="O80" s="63"/>
      <c r="P80" s="63"/>
      <c r="Q80" s="63"/>
      <c r="R80" s="63"/>
      <c r="S80" s="63"/>
      <c r="T80" s="63"/>
      <c r="U80" s="63"/>
      <c r="V80" s="63"/>
      <c r="W80" s="178">
        <v>15.5</v>
      </c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178">
        <v>18.399999999999999</v>
      </c>
      <c r="AI80" s="63"/>
      <c r="AJ80" s="63"/>
      <c r="AK80" s="63"/>
      <c r="AL80" s="63"/>
      <c r="AM80" s="63"/>
      <c r="AN80" s="63"/>
      <c r="AO80" s="150" t="s">
        <v>314</v>
      </c>
      <c r="AP80" s="65" t="s">
        <v>292</v>
      </c>
      <c r="AQ80" s="65"/>
      <c r="AR80" s="65"/>
      <c r="AS80" t="s">
        <v>494</v>
      </c>
    </row>
    <row r="81" spans="1:45" ht="15" x14ac:dyDescent="0.2">
      <c r="A81" s="61"/>
      <c r="B81" s="210">
        <v>42946</v>
      </c>
      <c r="C81" s="62" t="s">
        <v>295</v>
      </c>
      <c r="D81" s="63" t="s">
        <v>296</v>
      </c>
      <c r="E81" s="63"/>
      <c r="F81" s="63" t="s">
        <v>313</v>
      </c>
      <c r="G81" s="152">
        <v>42928</v>
      </c>
      <c r="H81" s="212" t="s">
        <v>292</v>
      </c>
      <c r="I81" s="65"/>
      <c r="J81" s="65"/>
      <c r="K81" s="209" t="s">
        <v>495</v>
      </c>
      <c r="L81" s="193" t="s">
        <v>315</v>
      </c>
      <c r="M81" s="178">
        <v>100.90909090909091</v>
      </c>
      <c r="N81" s="178">
        <v>20.727272727272727</v>
      </c>
      <c r="O81" s="63"/>
      <c r="P81" s="67"/>
      <c r="Q81" s="63"/>
      <c r="R81" s="63"/>
      <c r="S81" s="63"/>
      <c r="T81" s="63"/>
      <c r="U81" s="63"/>
      <c r="V81" s="63"/>
      <c r="W81" s="178">
        <v>20.727272727272727</v>
      </c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178">
        <v>20.727272727272727</v>
      </c>
      <c r="AI81" s="63"/>
      <c r="AJ81" s="63"/>
      <c r="AK81" s="63"/>
      <c r="AL81" s="63"/>
      <c r="AM81" s="63"/>
      <c r="AN81" s="63"/>
      <c r="AO81" s="150" t="s">
        <v>314</v>
      </c>
      <c r="AP81" s="65" t="s">
        <v>292</v>
      </c>
      <c r="AQ81" s="65"/>
      <c r="AR81" s="65"/>
      <c r="AS81" t="s">
        <v>471</v>
      </c>
    </row>
  </sheetData>
  <sheetProtection algorithmName="SHA-512" hashValue="94bFcjXxGf0ggOWaKEUZSphOPX2FRXCtHdAh8xjDMz0f6dT3hMssmqOuOE14zQCUBGlR8ZztH+n12z+SBsGn9g==" saltValue="q6UgJztpyqjdBCmuq9TLeg==" spinCount="100000" sheet="1" objects="1" scenarios="1"/>
  <phoneticPr fontId="4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3C5F0-B571-054A-A406-4B1846E79EF9}">
  <sheetPr codeName="Sheet30"/>
  <dimension ref="A1:ALJ5631"/>
  <sheetViews>
    <sheetView tabSelected="1" zoomScaleNormal="100" workbookViewId="0">
      <selection activeCell="I12" activeCellId="1" sqref="I8 I12"/>
    </sheetView>
  </sheetViews>
  <sheetFormatPr baseColWidth="10" defaultColWidth="10.83203125" defaultRowHeight="13" x14ac:dyDescent="0.15"/>
  <cols>
    <col min="1" max="1" width="20.6640625" style="186" customWidth="1"/>
    <col min="2" max="2" width="15.5" style="186" customWidth="1"/>
    <col min="3" max="9" width="12.83203125" style="186" customWidth="1"/>
    <col min="999" max="16384" width="10.83203125" style="186"/>
  </cols>
  <sheetData>
    <row r="1" spans="1:40" customFormat="1" x14ac:dyDescent="0.15">
      <c r="A1" s="227" t="s">
        <v>249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</row>
    <row r="2" spans="1:40" customFormat="1" x14ac:dyDescent="0.15">
      <c r="A2" s="228" t="s">
        <v>212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</row>
    <row r="3" spans="1:40" customFormat="1" ht="14" thickBot="1" x14ac:dyDescent="0.2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</row>
    <row r="4" spans="1:40" ht="14" x14ac:dyDescent="0.15">
      <c r="A4" s="99" t="s">
        <v>45</v>
      </c>
      <c r="B4" s="100"/>
      <c r="C4" s="100"/>
      <c r="D4" s="100"/>
      <c r="E4" s="100"/>
      <c r="F4" s="100"/>
      <c r="G4" s="100"/>
      <c r="H4" s="100"/>
      <c r="I4" s="101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</row>
    <row r="5" spans="1:40" ht="14" x14ac:dyDescent="0.15">
      <c r="A5" s="103" t="s">
        <v>6</v>
      </c>
      <c r="B5" s="88"/>
      <c r="C5" s="124">
        <v>2000</v>
      </c>
      <c r="D5" s="88"/>
      <c r="E5" s="88"/>
      <c r="F5" s="88"/>
      <c r="G5" s="88"/>
      <c r="H5" s="88"/>
      <c r="I5" s="104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</row>
    <row r="6" spans="1:40" ht="14" x14ac:dyDescent="0.15">
      <c r="A6" s="103"/>
      <c r="B6" s="88"/>
      <c r="C6" s="88"/>
      <c r="D6" s="88"/>
      <c r="E6" s="88"/>
      <c r="F6" s="88"/>
      <c r="G6" s="88"/>
      <c r="H6" s="88"/>
      <c r="I6" s="104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</row>
    <row r="7" spans="1:40" ht="43" customHeight="1" x14ac:dyDescent="0.15">
      <c r="A7" s="203" t="s">
        <v>161</v>
      </c>
      <c r="B7" s="204" t="s">
        <v>157</v>
      </c>
      <c r="C7" s="205" t="s">
        <v>7</v>
      </c>
      <c r="D7" s="205" t="s">
        <v>42</v>
      </c>
      <c r="E7" s="206" t="s">
        <v>43</v>
      </c>
      <c r="F7" s="206" t="s">
        <v>44</v>
      </c>
      <c r="G7" s="205" t="s">
        <v>136</v>
      </c>
      <c r="H7" s="207" t="s">
        <v>66</v>
      </c>
      <c r="I7" s="208" t="s">
        <v>73</v>
      </c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</row>
    <row r="8" spans="1:40" ht="14" x14ac:dyDescent="0.15">
      <c r="A8" s="196" t="str">
        <f>'Tariffs July 2023'!K2</f>
        <v>AGL</v>
      </c>
      <c r="B8" s="197">
        <f>'Tariffs July 2023'!G2</f>
        <v>43648</v>
      </c>
      <c r="C8" s="198">
        <f>91*'Tariffs July 2023'!M2/100</f>
        <v>110.3250909090909</v>
      </c>
      <c r="D8" s="107">
        <f>$C$5*'Tariffs July 2023'!N2/100</f>
        <v>583.63636363636363</v>
      </c>
      <c r="E8" s="107">
        <v>0</v>
      </c>
      <c r="F8" s="107">
        <v>0</v>
      </c>
      <c r="G8" s="107">
        <f>SUM(C8:F8)</f>
        <v>693.96145454545456</v>
      </c>
      <c r="H8" s="108">
        <f>G8*4</f>
        <v>2775.8458181818182</v>
      </c>
      <c r="I8" s="109">
        <f>H8*1.1</f>
        <v>3053.4304000000002</v>
      </c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</row>
    <row r="9" spans="1:40" ht="14" x14ac:dyDescent="0.15">
      <c r="A9" s="196" t="str">
        <f>'Tariffs July 2023'!K3</f>
        <v>Diamond Energy</v>
      </c>
      <c r="B9" s="197">
        <f>'Tariffs July 2023'!G3</f>
        <v>43646</v>
      </c>
      <c r="C9" s="198">
        <f>91*'Tariffs July 2023'!M3/100</f>
        <v>99.19</v>
      </c>
      <c r="D9" s="107">
        <f>IF($C$5&gt;='Tariffs July 2023'!P3,('Tariffs July 2023'!P3*'Tariffs July 2023'!N3/100),('Bills Jul''23'!$C$5*'Tariffs July 2023'!N3/100))</f>
        <v>301.92</v>
      </c>
      <c r="E9" s="107">
        <v>0</v>
      </c>
      <c r="F9" s="107">
        <f>IF($C$5&gt;'Tariffs July 2023'!P3,(('Bills Jul''23'!$C$5-'Tariffs July 2023'!P3)*'Tariffs July 2023'!Q3/100),0)</f>
        <v>323.39999999999992</v>
      </c>
      <c r="G9" s="107">
        <f t="shared" ref="G9" si="0">SUM(C9:F9)</f>
        <v>724.51</v>
      </c>
      <c r="H9" s="108">
        <f t="shared" ref="H9:H15" si="1">G9*4</f>
        <v>2898.04</v>
      </c>
      <c r="I9" s="109">
        <f t="shared" ref="I9:I22" si="2">H9*1.1</f>
        <v>3187.8440000000001</v>
      </c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</row>
    <row r="10" spans="1:40" ht="14" x14ac:dyDescent="0.15">
      <c r="A10" s="196" t="str">
        <f>'Tariffs July 2023'!K4</f>
        <v>Dodo Power &amp; Gas</v>
      </c>
      <c r="B10" s="197">
        <f>'Tariffs July 2023'!G4</f>
        <v>43646</v>
      </c>
      <c r="C10" s="198">
        <f>91*'Tariffs July 2023'!M4/100</f>
        <v>89.932818181818163</v>
      </c>
      <c r="D10" s="107">
        <f>$C$5*'Tariffs July 2023'!N4/100</f>
        <v>598.18181818181813</v>
      </c>
      <c r="E10" s="107">
        <v>0</v>
      </c>
      <c r="F10" s="107">
        <v>0</v>
      </c>
      <c r="G10" s="107">
        <f t="shared" ref="G10:G15" si="3">SUM(C10:F10)</f>
        <v>688.11463636363624</v>
      </c>
      <c r="H10" s="108">
        <f t="shared" si="1"/>
        <v>2752.4585454545449</v>
      </c>
      <c r="I10" s="109">
        <f t="shared" si="2"/>
        <v>3027.7043999999996</v>
      </c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</row>
    <row r="11" spans="1:40" ht="14" x14ac:dyDescent="0.15">
      <c r="A11" s="196" t="str">
        <f>'Tariffs July 2023'!K5</f>
        <v>EnergyAustralia</v>
      </c>
      <c r="B11" s="197">
        <f>'Tariffs July 2023'!G5</f>
        <v>43678</v>
      </c>
      <c r="C11" s="198">
        <f>91*'Tariffs July 2023'!M5/100</f>
        <v>95.549999999999983</v>
      </c>
      <c r="D11" s="107">
        <f>$C$5*'Tariffs July 2023'!N5/100</f>
        <v>609.4545454545455</v>
      </c>
      <c r="E11" s="107">
        <v>0</v>
      </c>
      <c r="F11" s="107">
        <v>0</v>
      </c>
      <c r="G11" s="107">
        <f t="shared" si="3"/>
        <v>705.00454545454545</v>
      </c>
      <c r="H11" s="108">
        <f t="shared" si="1"/>
        <v>2820.0181818181818</v>
      </c>
      <c r="I11" s="109">
        <f t="shared" si="2"/>
        <v>3102.0200000000004</v>
      </c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</row>
    <row r="12" spans="1:40" ht="14" x14ac:dyDescent="0.15">
      <c r="A12" s="196" t="str">
        <f>'Tariffs July 2023'!K6</f>
        <v>Origin Energy</v>
      </c>
      <c r="B12" s="197">
        <f>'Tariffs July 2023'!G6</f>
        <v>43646</v>
      </c>
      <c r="C12" s="198">
        <f>91*'Tariffs July 2023'!M6/100</f>
        <v>110.84627272727273</v>
      </c>
      <c r="D12" s="107">
        <f>$C$5*'Tariffs July 2023'!N6/100</f>
        <v>582.5454545454545</v>
      </c>
      <c r="E12" s="107">
        <v>0</v>
      </c>
      <c r="F12" s="107">
        <v>0</v>
      </c>
      <c r="G12" s="107">
        <f t="shared" si="3"/>
        <v>693.39172727272728</v>
      </c>
      <c r="H12" s="108">
        <f t="shared" si="1"/>
        <v>2773.5669090909091</v>
      </c>
      <c r="I12" s="109">
        <f t="shared" si="2"/>
        <v>3050.9236000000001</v>
      </c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</row>
    <row r="13" spans="1:40" ht="14" x14ac:dyDescent="0.15">
      <c r="A13" s="196" t="str">
        <f>'Tariffs July 2023'!K7</f>
        <v>Simply Energy</v>
      </c>
      <c r="B13" s="197">
        <f>'Tariffs July 2023'!G7</f>
        <v>43646</v>
      </c>
      <c r="C13" s="198">
        <f>91*'Tariffs July 2023'!M7/100</f>
        <v>94.507636363636351</v>
      </c>
      <c r="D13" s="107">
        <f>IF($C$5&gt;='Tariffs July 2023'!P7,('Tariffs July 2023'!P7*'Tariffs July 2023'!N7/100),('Bills Jul''23'!$C$5*'Tariffs July 2023'!N7/100))</f>
        <v>361.56781818181815</v>
      </c>
      <c r="E13" s="107">
        <v>0</v>
      </c>
      <c r="F13" s="107">
        <f>IF($C$5&gt;'Tariffs July 2023'!P7,(('Bills Jul''23'!$C$5-'Tariffs July 2023'!P7)*'Tariffs July 2023'!Q7/100),0)</f>
        <v>262.18272727272722</v>
      </c>
      <c r="G13" s="107">
        <f t="shared" si="3"/>
        <v>718.2581818181817</v>
      </c>
      <c r="H13" s="108">
        <f t="shared" si="1"/>
        <v>2873.0327272727268</v>
      </c>
      <c r="I13" s="109">
        <f t="shared" si="2"/>
        <v>3160.3359999999998</v>
      </c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</row>
    <row r="14" spans="1:40" ht="14" x14ac:dyDescent="0.15">
      <c r="A14" s="196" t="str">
        <f>'Tariffs July 2023'!K8</f>
        <v>Powershop</v>
      </c>
      <c r="B14" s="197">
        <f>'Tariffs July 2023'!G8</f>
        <v>43646</v>
      </c>
      <c r="C14" s="198">
        <f>91*'Tariffs July 2023'!M8/100</f>
        <v>111.839</v>
      </c>
      <c r="D14" s="107">
        <f>$C$5*'Tariffs July 2023'!N8/100</f>
        <v>580.36363636363637</v>
      </c>
      <c r="E14" s="107">
        <v>0</v>
      </c>
      <c r="F14" s="107">
        <v>0</v>
      </c>
      <c r="G14" s="107">
        <f t="shared" si="3"/>
        <v>692.20263636363643</v>
      </c>
      <c r="H14" s="108">
        <f t="shared" si="1"/>
        <v>2768.8105454545457</v>
      </c>
      <c r="I14" s="109">
        <f t="shared" si="2"/>
        <v>3045.6916000000006</v>
      </c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</row>
    <row r="15" spans="1:40" ht="14" x14ac:dyDescent="0.15">
      <c r="A15" s="196" t="str">
        <f>'Tariffs July 2023'!K9</f>
        <v>Red Energy</v>
      </c>
      <c r="B15" s="197">
        <f>'Tariffs July 2023'!G9</f>
        <v>43646</v>
      </c>
      <c r="C15" s="198">
        <f>91*'Tariffs July 2023'!M9/100</f>
        <v>111.85554545454546</v>
      </c>
      <c r="D15" s="107">
        <f>$C$5*'Tariffs July 2023'!N9/100</f>
        <v>579.63636363636351</v>
      </c>
      <c r="E15" s="107">
        <v>0</v>
      </c>
      <c r="F15" s="107">
        <v>0</v>
      </c>
      <c r="G15" s="107">
        <f t="shared" si="3"/>
        <v>691.49190909090896</v>
      </c>
      <c r="H15" s="108">
        <f t="shared" si="1"/>
        <v>2765.9676363636358</v>
      </c>
      <c r="I15" s="109">
        <f t="shared" si="2"/>
        <v>3042.5643999999998</v>
      </c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</row>
    <row r="16" spans="1:40" ht="14" x14ac:dyDescent="0.15">
      <c r="A16" s="196" t="str">
        <f>'Tariffs July 2023'!K10</f>
        <v>Alinta Energy</v>
      </c>
      <c r="B16" s="197">
        <f>'Tariffs July 2023'!G10</f>
        <v>43646</v>
      </c>
      <c r="C16" s="198">
        <f>91*'Tariffs July 2023'!M10/100</f>
        <v>104.377</v>
      </c>
      <c r="D16" s="107">
        <f>$C$5*'Tariffs July 2023'!N10/100</f>
        <v>594</v>
      </c>
      <c r="E16" s="107">
        <v>0</v>
      </c>
      <c r="F16" s="107">
        <v>0</v>
      </c>
      <c r="G16" s="107">
        <f>SUM(C16:F16)</f>
        <v>698.37699999999995</v>
      </c>
      <c r="H16" s="108">
        <f>G16*4</f>
        <v>2793.5079999999998</v>
      </c>
      <c r="I16" s="109">
        <f t="shared" si="2"/>
        <v>3072.8588</v>
      </c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</row>
    <row r="17" spans="1:40" ht="14" x14ac:dyDescent="0.15">
      <c r="A17" s="196" t="str">
        <f>'Tariffs July 2023'!K11</f>
        <v>1st Energy</v>
      </c>
      <c r="B17" s="197">
        <f>'Tariffs July 2023'!G11</f>
        <v>43649</v>
      </c>
      <c r="C17" s="198">
        <f>91*'Tariffs July 2023'!M11/100</f>
        <v>109.19999999999999</v>
      </c>
      <c r="D17" s="107">
        <f>IF($C$5&gt;='Tariffs July 2023'!P11,('Tariffs July 2023'!P11*'Tariffs July 2023'!N11/100),('Bills Jul''23'!$C$5*'Tariffs July 2023'!N11/100))</f>
        <v>394.19999999999993</v>
      </c>
      <c r="E17" s="107">
        <v>0</v>
      </c>
      <c r="F17" s="107">
        <f>IF($C$5&gt;'Tariffs July 2023'!P11,(('Bills Jul''23'!$C$5-'Tariffs July 2023'!P11)*'Tariffs July 2023'!Q11/100),0)</f>
        <v>223.6</v>
      </c>
      <c r="G17" s="107">
        <f t="shared" ref="G17" si="4">SUM(C17:F17)</f>
        <v>726.99999999999989</v>
      </c>
      <c r="H17" s="108">
        <f t="shared" ref="H17:H22" si="5">G17*4</f>
        <v>2907.9999999999995</v>
      </c>
      <c r="I17" s="109">
        <f t="shared" si="2"/>
        <v>3198.7999999999997</v>
      </c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</row>
    <row r="18" spans="1:40" ht="14" x14ac:dyDescent="0.15">
      <c r="A18" s="199" t="str">
        <f>'Tariffs July 2023'!K12</f>
        <v>ReAmped Energy</v>
      </c>
      <c r="B18" s="197">
        <f>'Tariffs July 2023'!G12</f>
        <v>43646</v>
      </c>
      <c r="C18" s="198">
        <f>91*'Tariffs July 2023'!M12/100</f>
        <v>71.393636363636347</v>
      </c>
      <c r="D18" s="107">
        <f>$C$5*'Tariffs July 2023'!N12/100</f>
        <v>651.4545454545455</v>
      </c>
      <c r="E18" s="107">
        <v>0</v>
      </c>
      <c r="F18" s="107">
        <v>0</v>
      </c>
      <c r="G18" s="107">
        <f t="shared" ref="G18:G22" si="6">SUM(C18:F18)</f>
        <v>722.84818181818184</v>
      </c>
      <c r="H18" s="108">
        <f t="shared" si="5"/>
        <v>2891.3927272727274</v>
      </c>
      <c r="I18" s="109">
        <f t="shared" si="2"/>
        <v>3180.5320000000002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</row>
    <row r="19" spans="1:40" ht="14" x14ac:dyDescent="0.15">
      <c r="A19" s="199" t="str">
        <f>'Tariffs July 2023'!K13</f>
        <v>CovaU</v>
      </c>
      <c r="B19" s="197">
        <f>'Tariffs July 2023'!G13</f>
        <v>43646</v>
      </c>
      <c r="C19" s="198">
        <f>91*'Tariffs July 2023'!M13/100</f>
        <v>104.63345454545453</v>
      </c>
      <c r="D19" s="107">
        <f>$C$5*'Tariffs July 2023'!N13/100</f>
        <v>585.81818181818176</v>
      </c>
      <c r="E19" s="107">
        <v>0</v>
      </c>
      <c r="F19" s="107">
        <v>0</v>
      </c>
      <c r="G19" s="107">
        <f t="shared" si="6"/>
        <v>690.45163636363623</v>
      </c>
      <c r="H19" s="108">
        <f t="shared" si="5"/>
        <v>2761.8065454545449</v>
      </c>
      <c r="I19" s="109">
        <f t="shared" si="2"/>
        <v>3037.9871999999996</v>
      </c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</row>
    <row r="20" spans="1:40" ht="14" x14ac:dyDescent="0.15">
      <c r="A20" s="199" t="str">
        <f>'Tariffs July 2023'!K14</f>
        <v>GloBird Energy</v>
      </c>
      <c r="B20" s="197">
        <f>'Tariffs July 2023'!G14</f>
        <v>43646</v>
      </c>
      <c r="C20" s="198">
        <f>91*'Tariffs July 2023'!M14/100</f>
        <v>97.37</v>
      </c>
      <c r="D20" s="107">
        <f>IF($C$5&gt;='Tariffs July 2023'!P14,('Tariffs July 2023'!P14*'Tariffs July 2023'!N14/100),('Bills Jul''23'!$C$5*'Tariffs July 2023'!N14/100))</f>
        <v>415.1099999999999</v>
      </c>
      <c r="E20" s="107">
        <v>0</v>
      </c>
      <c r="F20" s="107">
        <f>IF($C$5&gt;'Tariffs July 2023'!P14,(('Bills Jul''23'!$C$5-'Tariffs July 2023'!P14)*'Tariffs July 2023'!Q14/100),0)</f>
        <v>346.49999999999994</v>
      </c>
      <c r="G20" s="107">
        <f t="shared" si="6"/>
        <v>858.97999999999979</v>
      </c>
      <c r="H20" s="108">
        <f t="shared" si="5"/>
        <v>3435.9199999999992</v>
      </c>
      <c r="I20" s="109">
        <f t="shared" si="2"/>
        <v>3779.5119999999993</v>
      </c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</row>
    <row r="21" spans="1:40" ht="14" x14ac:dyDescent="0.15">
      <c r="A21" s="196" t="str">
        <f>'Tariffs July 2023'!K15</f>
        <v>Sumo Power</v>
      </c>
      <c r="B21" s="197">
        <f>'Tariffs July 2023'!G15</f>
        <v>43646</v>
      </c>
      <c r="C21" s="198">
        <f>91*'Tariffs July 2023'!M15/100</f>
        <v>109.19999999999999</v>
      </c>
      <c r="D21" s="107">
        <f>$C$5*'Tariffs July 2023'!N15/100</f>
        <v>585.99999999999989</v>
      </c>
      <c r="E21" s="107">
        <v>0</v>
      </c>
      <c r="F21" s="107">
        <v>0</v>
      </c>
      <c r="G21" s="107">
        <f t="shared" si="6"/>
        <v>695.19999999999982</v>
      </c>
      <c r="H21" s="108">
        <f t="shared" si="5"/>
        <v>2780.7999999999993</v>
      </c>
      <c r="I21" s="109">
        <f t="shared" si="2"/>
        <v>3058.8799999999997</v>
      </c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</row>
    <row r="22" spans="1:40" ht="14" x14ac:dyDescent="0.15">
      <c r="A22" s="196" t="str">
        <f>'Tariffs July 2023'!K16</f>
        <v>Momentum Energy</v>
      </c>
      <c r="B22" s="197">
        <f>'Tariffs July 2023'!G16</f>
        <v>43646</v>
      </c>
      <c r="C22" s="198">
        <f>91*'Tariffs July 2023'!M16/100</f>
        <v>125.58</v>
      </c>
      <c r="D22" s="107">
        <f>$C$5*'Tariffs July 2023'!N16/100</f>
        <v>555.99999999999989</v>
      </c>
      <c r="E22" s="107">
        <v>0</v>
      </c>
      <c r="F22" s="107">
        <v>0</v>
      </c>
      <c r="G22" s="107">
        <f t="shared" si="6"/>
        <v>681.57999999999993</v>
      </c>
      <c r="H22" s="108">
        <f t="shared" si="5"/>
        <v>2726.3199999999997</v>
      </c>
      <c r="I22" s="109">
        <f t="shared" si="2"/>
        <v>2998.9519999999998</v>
      </c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</row>
    <row r="23" spans="1:40" ht="14" x14ac:dyDescent="0.15">
      <c r="A23" s="196" t="str">
        <f>'Tariffs July 2023'!K17</f>
        <v>Amber</v>
      </c>
      <c r="B23" s="197">
        <f>'Tariffs July 2023'!G17</f>
        <v>43646</v>
      </c>
      <c r="C23" s="198">
        <f>91*'Tariffs July 2023'!M17/100</f>
        <v>89.345454545454544</v>
      </c>
      <c r="D23" s="107">
        <f>$C$5*'Tariffs July 2023'!N17/100</f>
        <v>530.90909090909088</v>
      </c>
      <c r="E23" s="107">
        <v>0</v>
      </c>
      <c r="F23" s="107">
        <v>0</v>
      </c>
      <c r="G23" s="107">
        <f t="shared" ref="G23:G26" si="7">SUM(C23:F23)</f>
        <v>620.25454545454545</v>
      </c>
      <c r="H23" s="108">
        <f t="shared" ref="H23:H26" si="8">G23*4</f>
        <v>2481.0181818181818</v>
      </c>
      <c r="I23" s="109">
        <f t="shared" ref="I23:I26" si="9">H23*1.1</f>
        <v>2729.1200000000003</v>
      </c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</row>
    <row r="24" spans="1:40" ht="14" x14ac:dyDescent="0.15">
      <c r="A24" s="196" t="str">
        <f>'Tariffs July 2023'!K18</f>
        <v>Nectr</v>
      </c>
      <c r="B24" s="197">
        <f>'Tariffs July 2023'!G18</f>
        <v>43646</v>
      </c>
      <c r="C24" s="198">
        <f>91*'Tariffs July 2023'!M18/100</f>
        <v>105.70063636363635</v>
      </c>
      <c r="D24" s="107">
        <f>$C$5*'Tariffs July 2023'!N18/100</f>
        <v>591.4545454545455</v>
      </c>
      <c r="E24" s="107">
        <v>0</v>
      </c>
      <c r="F24" s="107">
        <v>0</v>
      </c>
      <c r="G24" s="107">
        <f t="shared" si="7"/>
        <v>697.15518181818186</v>
      </c>
      <c r="H24" s="108">
        <f t="shared" si="8"/>
        <v>2788.6207272727274</v>
      </c>
      <c r="I24" s="109">
        <f t="shared" si="9"/>
        <v>3067.4828000000002</v>
      </c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</row>
    <row r="25" spans="1:40" ht="14" x14ac:dyDescent="0.15">
      <c r="A25" s="196" t="str">
        <f>'Tariffs July 2023'!K19</f>
        <v>Next Business Energy</v>
      </c>
      <c r="B25" s="197">
        <f>'Tariffs July 2023'!G19</f>
        <v>43630</v>
      </c>
      <c r="C25" s="198">
        <f>91*'Tariffs July 2023'!M19/100</f>
        <v>90.09</v>
      </c>
      <c r="D25" s="107">
        <f>$C$5*'Tariffs July 2023'!N19/100</f>
        <v>618</v>
      </c>
      <c r="E25" s="107">
        <v>0</v>
      </c>
      <c r="F25" s="107">
        <v>0</v>
      </c>
      <c r="G25" s="107">
        <f t="shared" si="7"/>
        <v>708.09</v>
      </c>
      <c r="H25" s="108">
        <f t="shared" si="8"/>
        <v>2832.36</v>
      </c>
      <c r="I25" s="109">
        <f t="shared" si="9"/>
        <v>3115.5960000000005</v>
      </c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</row>
    <row r="26" spans="1:40" ht="14" x14ac:dyDescent="0.15">
      <c r="A26" s="196" t="str">
        <f>'Tariffs July 2023'!K20</f>
        <v>OVO Energy</v>
      </c>
      <c r="B26" s="197">
        <f>'Tariffs July 2023'!G20</f>
        <v>43646</v>
      </c>
      <c r="C26" s="198">
        <f>91*'Tariffs July 2023'!M20/100</f>
        <v>96.45999999999998</v>
      </c>
      <c r="D26" s="107">
        <f>$C$5*'Tariffs July 2023'!N20/100</f>
        <v>599.99999999999989</v>
      </c>
      <c r="E26" s="107">
        <v>0</v>
      </c>
      <c r="F26" s="107">
        <v>0</v>
      </c>
      <c r="G26" s="107">
        <f t="shared" si="7"/>
        <v>696.45999999999981</v>
      </c>
      <c r="H26" s="108">
        <f t="shared" si="8"/>
        <v>2785.8399999999992</v>
      </c>
      <c r="I26" s="109">
        <f t="shared" si="9"/>
        <v>3064.4239999999995</v>
      </c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</row>
    <row r="27" spans="1:40" customFormat="1" x14ac:dyDescent="0.15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</row>
    <row r="28" spans="1:40" customFormat="1" ht="14" thickBot="1" x14ac:dyDescent="0.2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</row>
    <row r="29" spans="1:40" ht="14" x14ac:dyDescent="0.15">
      <c r="A29" s="99" t="s">
        <v>61</v>
      </c>
      <c r="B29" s="100"/>
      <c r="C29" s="100"/>
      <c r="D29" s="115"/>
      <c r="E29" s="115"/>
      <c r="F29" s="115"/>
      <c r="G29" s="116"/>
      <c r="H29" s="100"/>
      <c r="I29" s="101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</row>
    <row r="30" spans="1:40" ht="14" x14ac:dyDescent="0.15">
      <c r="A30" s="103" t="s">
        <v>6</v>
      </c>
      <c r="B30" s="88"/>
      <c r="C30" s="124">
        <v>2000</v>
      </c>
      <c r="D30" s="117"/>
      <c r="E30" s="117"/>
      <c r="F30" s="117"/>
      <c r="G30" s="118"/>
      <c r="H30" s="88"/>
      <c r="I30" s="104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</row>
    <row r="31" spans="1:40" ht="14" x14ac:dyDescent="0.15">
      <c r="A31" s="103" t="s">
        <v>236</v>
      </c>
      <c r="B31" s="88"/>
      <c r="C31" s="125">
        <v>0.85</v>
      </c>
      <c r="D31" s="117"/>
      <c r="E31" s="117"/>
      <c r="F31" s="117"/>
      <c r="G31" s="118"/>
      <c r="H31" s="88"/>
      <c r="I31" s="104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</row>
    <row r="32" spans="1:40" ht="14" x14ac:dyDescent="0.15">
      <c r="A32" s="103" t="s">
        <v>62</v>
      </c>
      <c r="B32" s="88"/>
      <c r="C32" s="125">
        <v>0.15</v>
      </c>
      <c r="D32" s="117"/>
      <c r="E32" s="117"/>
      <c r="F32" s="117"/>
      <c r="G32" s="118"/>
      <c r="H32" s="88"/>
      <c r="I32" s="104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</row>
    <row r="33" spans="1:40" ht="14" x14ac:dyDescent="0.15">
      <c r="A33" s="103"/>
      <c r="B33" s="88"/>
      <c r="C33" s="117"/>
      <c r="D33" s="117"/>
      <c r="E33" s="117"/>
      <c r="F33" s="117"/>
      <c r="G33" s="118"/>
      <c r="H33" s="88"/>
      <c r="I33" s="104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</row>
    <row r="34" spans="1:40" ht="43" customHeight="1" x14ac:dyDescent="0.15">
      <c r="A34" s="203" t="s">
        <v>161</v>
      </c>
      <c r="B34" s="204" t="s">
        <v>157</v>
      </c>
      <c r="C34" s="205" t="s">
        <v>7</v>
      </c>
      <c r="D34" s="205" t="s">
        <v>42</v>
      </c>
      <c r="E34" s="206" t="s">
        <v>44</v>
      </c>
      <c r="F34" s="205" t="s">
        <v>65</v>
      </c>
      <c r="G34" s="205" t="s">
        <v>78</v>
      </c>
      <c r="H34" s="207" t="s">
        <v>66</v>
      </c>
      <c r="I34" s="208" t="s">
        <v>73</v>
      </c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</row>
    <row r="35" spans="1:40" ht="14" x14ac:dyDescent="0.15">
      <c r="A35" s="105" t="str">
        <f>'Tariffs July 2023'!K21</f>
        <v>AGL</v>
      </c>
      <c r="B35" s="106">
        <f>'Tariffs July 2023'!G21</f>
        <v>43648</v>
      </c>
      <c r="C35" s="107">
        <f>91*'Tariffs July 2023'!M21/100</f>
        <v>110.3250909090909</v>
      </c>
      <c r="D35" s="107">
        <f>($C$30*$C$31)*'Tariffs July 2023'!N21/100</f>
        <v>496.09090909090907</v>
      </c>
      <c r="E35" s="107">
        <v>0</v>
      </c>
      <c r="F35" s="107">
        <f>($C$30*$C$32)*'Tariffs July 2023'!AE21/100</f>
        <v>65.645454545454541</v>
      </c>
      <c r="G35" s="107">
        <f>SUM(C35:F35)</f>
        <v>672.06145454545447</v>
      </c>
      <c r="H35" s="108">
        <f>G35*4</f>
        <v>2688.2458181818179</v>
      </c>
      <c r="I35" s="109">
        <f t="shared" ref="I35:I47" si="10">H35*1.1</f>
        <v>2957.0704000000001</v>
      </c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</row>
    <row r="36" spans="1:40" ht="14" x14ac:dyDescent="0.15">
      <c r="A36" s="105" t="str">
        <f>'Tariffs July 2023'!K22</f>
        <v>Diamond Energy</v>
      </c>
      <c r="B36" s="106">
        <f>'Tariffs July 2023'!G22</f>
        <v>43646</v>
      </c>
      <c r="C36" s="107">
        <f>91*'Tariffs July 2023'!M22/100</f>
        <v>100.09999999999998</v>
      </c>
      <c r="D36" s="107">
        <f>IF($C$30*$C$31&gt;='Tariffs July 2023'!P22,('Tariffs July 2023'!P22*'Tariffs July 2023'!N22/100),(('Bills Jul''23'!$C$30*'Bills Jul''23'!$C$31)*'Tariffs July 2023'!N22/100))</f>
        <v>301.92</v>
      </c>
      <c r="E36" s="107">
        <f>IF(($C$30*$C$31&lt;'Tariffs July 2023'!P22),(0),('Bills Jul''23'!$C$30*$C$31-'Tariffs July 2023'!P22)*'Tariffs July 2023'!Q22/100)</f>
        <v>224.39999999999998</v>
      </c>
      <c r="F36" s="107">
        <f>($C$30*$C$32)*'Tariffs July 2023'!AE22/100</f>
        <v>67.499999999999986</v>
      </c>
      <c r="G36" s="107">
        <f t="shared" ref="G36:G46" si="11">SUM(C36:F36)</f>
        <v>693.92</v>
      </c>
      <c r="H36" s="108">
        <f t="shared" ref="H36:H47" si="12">G36*4</f>
        <v>2775.68</v>
      </c>
      <c r="I36" s="109">
        <f t="shared" si="10"/>
        <v>3053.248</v>
      </c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</row>
    <row r="37" spans="1:40" ht="14" x14ac:dyDescent="0.15">
      <c r="A37" s="105" t="str">
        <f>'Tariffs July 2023'!K23</f>
        <v>Dodo Power &amp; Gas</v>
      </c>
      <c r="B37" s="106">
        <f>'Tariffs July 2023'!G23</f>
        <v>43646</v>
      </c>
      <c r="C37" s="107">
        <f>91*'Tariffs July 2023'!M23/100</f>
        <v>89.932818181818163</v>
      </c>
      <c r="D37" s="107">
        <f>($C$30*$C$31)*'Tariffs July 2023'!N23/100</f>
        <v>508.45454545454544</v>
      </c>
      <c r="E37" s="107">
        <v>0</v>
      </c>
      <c r="F37" s="107">
        <f>($C$30*$C$32)*'Tariffs July 2023'!AE23/100</f>
        <v>66.190909090909088</v>
      </c>
      <c r="G37" s="107">
        <f t="shared" si="11"/>
        <v>664.57827272727263</v>
      </c>
      <c r="H37" s="108">
        <f t="shared" si="12"/>
        <v>2658.3130909090905</v>
      </c>
      <c r="I37" s="109">
        <f t="shared" si="10"/>
        <v>2924.1443999999997</v>
      </c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</row>
    <row r="38" spans="1:40" ht="14" x14ac:dyDescent="0.15">
      <c r="A38" s="105" t="str">
        <f>'Tariffs July 2023'!K24</f>
        <v>EnergyAustralia</v>
      </c>
      <c r="B38" s="106">
        <f>'Tariffs July 2023'!G24</f>
        <v>43678</v>
      </c>
      <c r="C38" s="107">
        <f>91*'Tariffs July 2023'!M24/100</f>
        <v>98.28</v>
      </c>
      <c r="D38" s="107">
        <f>($C$30*$C$31)*'Tariffs July 2023'!N24/100</f>
        <v>518.0363636363636</v>
      </c>
      <c r="E38" s="107">
        <v>0</v>
      </c>
      <c r="F38" s="107">
        <f>($C$30*$C$32)*'Tariffs July 2023'!AE24/100</f>
        <v>61.05</v>
      </c>
      <c r="G38" s="107">
        <f t="shared" si="11"/>
        <v>677.36636363636353</v>
      </c>
      <c r="H38" s="108">
        <f t="shared" si="12"/>
        <v>2709.4654545454541</v>
      </c>
      <c r="I38" s="109">
        <f t="shared" si="10"/>
        <v>2980.4119999999998</v>
      </c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</row>
    <row r="39" spans="1:40" ht="14" x14ac:dyDescent="0.15">
      <c r="A39" s="105" t="str">
        <f>'Tariffs July 2023'!K25</f>
        <v>Origin Energy</v>
      </c>
      <c r="B39" s="106">
        <f>'Tariffs July 2023'!G25</f>
        <v>43646</v>
      </c>
      <c r="C39" s="107">
        <f>91*'Tariffs July 2023'!M25/100</f>
        <v>113.68381818181817</v>
      </c>
      <c r="D39" s="107">
        <f>($C$30*$C$31)*'Tariffs July 2023'!N25/100</f>
        <v>495.16363636363633</v>
      </c>
      <c r="E39" s="107">
        <v>0</v>
      </c>
      <c r="F39" s="107">
        <f>($C$30*$C$32)*'Tariffs July 2023'!AE25/100</f>
        <v>59.372727272727268</v>
      </c>
      <c r="G39" s="107">
        <f t="shared" si="11"/>
        <v>668.2201818181818</v>
      </c>
      <c r="H39" s="108">
        <f t="shared" si="12"/>
        <v>2672.8807272727272</v>
      </c>
      <c r="I39" s="109">
        <f t="shared" si="10"/>
        <v>2940.1688000000004</v>
      </c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</row>
    <row r="40" spans="1:40" ht="14" x14ac:dyDescent="0.15">
      <c r="A40" s="105" t="str">
        <f>'Tariffs July 2023'!K26</f>
        <v>Simply Energy</v>
      </c>
      <c r="B40" s="106">
        <f>'Tariffs July 2023'!G26</f>
        <v>43646</v>
      </c>
      <c r="C40" s="107">
        <f>91*'Tariffs July 2023'!M26/100</f>
        <v>97.121818181818185</v>
      </c>
      <c r="D40" s="107">
        <f>IF($C$30*$C$31&gt;='Tariffs July 2023'!P26,('Tariffs July 2023'!P26*'Tariffs July 2023'!N26/100),(('Bills Jul''23'!$C$30*'Bills Jul''23'!$C$31)*'Tariffs July 2023'!N26/100))</f>
        <v>361.56781818181815</v>
      </c>
      <c r="E40" s="107">
        <f>IF(($C$30*$C$31&lt;'Tariffs July 2023'!P26),(0),('Bills Jul''23'!$C$30*$C$31-'Tariffs July 2023'!P26)*'Tariffs July 2023'!Q26/100)</f>
        <v>165.90999999999997</v>
      </c>
      <c r="F40" s="107">
        <f>($C$30*$C$32)*'Tariffs July 2023'!AE26/100</f>
        <v>64.445454545454538</v>
      </c>
      <c r="G40" s="107">
        <f t="shared" si="11"/>
        <v>689.04509090909096</v>
      </c>
      <c r="H40" s="108">
        <f t="shared" si="12"/>
        <v>2756.1803636363638</v>
      </c>
      <c r="I40" s="109">
        <f t="shared" si="10"/>
        <v>3031.7984000000006</v>
      </c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</row>
    <row r="41" spans="1:40" ht="14" x14ac:dyDescent="0.15">
      <c r="A41" s="105" t="str">
        <f>'Tariffs July 2023'!K27</f>
        <v>Powershop</v>
      </c>
      <c r="B41" s="106">
        <f>'Tariffs July 2023'!G27</f>
        <v>43646</v>
      </c>
      <c r="C41" s="107">
        <f>91*'Tariffs July 2023'!M27/100</f>
        <v>116.01672727272728</v>
      </c>
      <c r="D41" s="107">
        <f>($C$30*$C$31)*'Tariffs July 2023'!N27/100</f>
        <v>493.30909090909086</v>
      </c>
      <c r="E41" s="107">
        <v>0</v>
      </c>
      <c r="F41" s="107">
        <f>($C$30*$C$32)*'Tariffs July 2023'!AE27/100</f>
        <v>56.672727272727272</v>
      </c>
      <c r="G41" s="107">
        <f t="shared" si="11"/>
        <v>665.99854545454536</v>
      </c>
      <c r="H41" s="108">
        <f t="shared" si="12"/>
        <v>2663.9941818181815</v>
      </c>
      <c r="I41" s="109">
        <f t="shared" si="10"/>
        <v>2930.3935999999999</v>
      </c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</row>
    <row r="42" spans="1:40" ht="14" x14ac:dyDescent="0.15">
      <c r="A42" s="105" t="str">
        <f>'Tariffs July 2023'!K28</f>
        <v>Red Energy</v>
      </c>
      <c r="B42" s="106">
        <f>'Tariffs July 2023'!G28</f>
        <v>43646</v>
      </c>
      <c r="C42" s="107">
        <f>91*'Tariffs July 2023'!M28/100</f>
        <v>111.85554545454546</v>
      </c>
      <c r="D42" s="107">
        <f>($C$30*$C$31)*'Tariffs July 2023'!N28/100</f>
        <v>492.69090909090903</v>
      </c>
      <c r="E42" s="107">
        <v>0</v>
      </c>
      <c r="F42" s="107">
        <f>($C$30*$C$32)*'Tariffs July 2023'!AE28/100</f>
        <v>65.945454545454538</v>
      </c>
      <c r="G42" s="107">
        <f t="shared" si="11"/>
        <v>670.49190909090908</v>
      </c>
      <c r="H42" s="108">
        <f t="shared" si="12"/>
        <v>2681.9676363636363</v>
      </c>
      <c r="I42" s="109">
        <f t="shared" si="10"/>
        <v>2950.1644000000001</v>
      </c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</row>
    <row r="43" spans="1:40" ht="14" x14ac:dyDescent="0.15">
      <c r="A43" s="105" t="str">
        <f>'Tariffs July 2023'!K29</f>
        <v>Alinta Energy</v>
      </c>
      <c r="B43" s="106">
        <f>'Tariffs July 2023'!G29</f>
        <v>43646</v>
      </c>
      <c r="C43" s="107">
        <f>91*'Tariffs July 2023'!M29/100</f>
        <v>107.02427272727273</v>
      </c>
      <c r="D43" s="107">
        <f>($C$30*$C$31)*'Tariffs July 2023'!N29/100</f>
        <v>504.9</v>
      </c>
      <c r="E43" s="107">
        <v>0</v>
      </c>
      <c r="F43" s="107">
        <f>($C$30*$C$32)*'Tariffs July 2023'!AE29/100</f>
        <v>58.309090909090898</v>
      </c>
      <c r="G43" s="107">
        <f t="shared" si="11"/>
        <v>670.23336363636361</v>
      </c>
      <c r="H43" s="108">
        <f t="shared" si="12"/>
        <v>2680.9334545454544</v>
      </c>
      <c r="I43" s="109">
        <f t="shared" si="10"/>
        <v>2949.0268000000001</v>
      </c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</row>
    <row r="44" spans="1:40" ht="14" x14ac:dyDescent="0.15">
      <c r="A44" s="105" t="str">
        <f>'Tariffs July 2023'!K30</f>
        <v>1st Energy</v>
      </c>
      <c r="B44" s="106">
        <f>'Tariffs July 2023'!G30</f>
        <v>43649</v>
      </c>
      <c r="C44" s="107">
        <f>91*'Tariffs July 2023'!M30/100</f>
        <v>113.74999999999999</v>
      </c>
      <c r="D44" s="107">
        <f>IF($C$30*$C$31&gt;='Tariffs July 2023'!P30,('Tariffs July 2023'!P30*'Tariffs July 2023'!N30/100),(('Bills Jul''23'!$C$30*'Bills Jul''23'!$C$31)*'Tariffs July 2023'!N30/100))</f>
        <v>394.19999999999993</v>
      </c>
      <c r="E44" s="107">
        <f>IF(($C$30*$C$31&lt;'Tariffs July 2023'!P30),(0),('Bills Jul''23'!$C$30*$C$31-'Tariffs July 2023'!P30)*'Tariffs July 2023'!Q30/100)</f>
        <v>120.4</v>
      </c>
      <c r="F44" s="107">
        <f>($C$30*$C$32)*'Tariffs July 2023'!AE30/100</f>
        <v>50.7</v>
      </c>
      <c r="G44" s="107">
        <f t="shared" si="11"/>
        <v>679.05</v>
      </c>
      <c r="H44" s="108">
        <f t="shared" si="12"/>
        <v>2716.2</v>
      </c>
      <c r="I44" s="109">
        <f t="shared" si="10"/>
        <v>2987.82</v>
      </c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</row>
    <row r="45" spans="1:40" ht="14" x14ac:dyDescent="0.15">
      <c r="A45" s="19" t="str">
        <f>'Tariffs July 2023'!K31</f>
        <v>ReAmped Energy</v>
      </c>
      <c r="B45" s="106">
        <f>'Tariffs July 2023'!G31</f>
        <v>43646</v>
      </c>
      <c r="C45" s="107">
        <f>91*'Tariffs July 2023'!M31/100</f>
        <v>71.393636363636347</v>
      </c>
      <c r="D45" s="107">
        <f>($C$30*$C$31)*'Tariffs July 2023'!N31/100</f>
        <v>553.73636363636365</v>
      </c>
      <c r="E45" s="107">
        <v>0</v>
      </c>
      <c r="F45" s="107">
        <f>($C$30*$C$32)*'Tariffs July 2023'!AE31/100</f>
        <v>66.763636363636365</v>
      </c>
      <c r="G45" s="107">
        <f t="shared" si="11"/>
        <v>691.89363636363635</v>
      </c>
      <c r="H45" s="108">
        <f t="shared" si="12"/>
        <v>2767.5745454545454</v>
      </c>
      <c r="I45" s="109">
        <f t="shared" si="10"/>
        <v>3044.3320000000003</v>
      </c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</row>
    <row r="46" spans="1:40" ht="14" x14ac:dyDescent="0.15">
      <c r="A46" s="105" t="str">
        <f>'Tariffs July 2023'!K32</f>
        <v>CovaU</v>
      </c>
      <c r="B46" s="106">
        <f>'Tariffs July 2023'!G32</f>
        <v>43646</v>
      </c>
      <c r="C46" s="107">
        <f>91*'Tariffs July 2023'!M32/100</f>
        <v>104.63345454545453</v>
      </c>
      <c r="D46" s="107">
        <f>($C$30*$C$31)*'Tariffs July 2023'!N32/100</f>
        <v>497.94545454545448</v>
      </c>
      <c r="E46" s="107">
        <v>0</v>
      </c>
      <c r="F46" s="107">
        <f>($C$30*$C$32)*'Tariffs July 2023'!AE32/100</f>
        <v>63.572727272727263</v>
      </c>
      <c r="G46" s="107">
        <f t="shared" si="11"/>
        <v>666.15163636363627</v>
      </c>
      <c r="H46" s="108">
        <f t="shared" si="12"/>
        <v>2664.6065454545451</v>
      </c>
      <c r="I46" s="109">
        <f t="shared" si="10"/>
        <v>2931.0672</v>
      </c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</row>
    <row r="47" spans="1:40" ht="14" x14ac:dyDescent="0.15">
      <c r="A47" s="19" t="str">
        <f>'Tariffs July 2023'!K33</f>
        <v>Sumo Power</v>
      </c>
      <c r="B47" s="106">
        <f>'Tariffs July 2023'!G33</f>
        <v>43646</v>
      </c>
      <c r="C47" s="107">
        <f>91*'Tariffs July 2023'!M33/100</f>
        <v>109.19999999999999</v>
      </c>
      <c r="D47" s="107">
        <f>($C$30*$C$31)*'Tariffs July 2023'!N33/100</f>
        <v>498.09999999999991</v>
      </c>
      <c r="E47" s="107">
        <v>0</v>
      </c>
      <c r="F47" s="107">
        <f>($C$30*$C$32)*'Tariffs July 2023'!AE33/100</f>
        <v>65.7</v>
      </c>
      <c r="G47" s="107">
        <f>SUM(C47:F47)</f>
        <v>673</v>
      </c>
      <c r="H47" s="108">
        <f t="shared" si="12"/>
        <v>2692</v>
      </c>
      <c r="I47" s="109">
        <f t="shared" si="10"/>
        <v>2961.2000000000003</v>
      </c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</row>
    <row r="48" spans="1:40" ht="14" x14ac:dyDescent="0.15">
      <c r="A48" s="19" t="str">
        <f>'Tariffs July 2023'!K34</f>
        <v>Momentum Energy</v>
      </c>
      <c r="B48" s="106">
        <f>'Tariffs July 2023'!G34</f>
        <v>43646</v>
      </c>
      <c r="C48" s="107">
        <f>91*'Tariffs July 2023'!M34/100</f>
        <v>133.48872727272726</v>
      </c>
      <c r="D48" s="107">
        <f>($C$30*$C$31)*'Tariffs July 2023'!N34/100</f>
        <v>499.33636363636361</v>
      </c>
      <c r="E48" s="107">
        <v>0</v>
      </c>
      <c r="F48" s="107">
        <f>($C$30*$C$32)*'Tariffs July 2023'!AE34/100</f>
        <v>49.390909090909084</v>
      </c>
      <c r="G48" s="107">
        <f t="shared" ref="G48:G50" si="13">SUM(C48:F48)</f>
        <v>682.21600000000001</v>
      </c>
      <c r="H48" s="108">
        <f t="shared" ref="H48:H50" si="14">G48*4</f>
        <v>2728.864</v>
      </c>
      <c r="I48" s="109">
        <f t="shared" ref="I48:I50" si="15">H48*1.1</f>
        <v>3001.7504000000004</v>
      </c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</row>
    <row r="49" spans="1:40" ht="14" x14ac:dyDescent="0.15">
      <c r="A49" s="19" t="str">
        <f>'Tariffs July 2023'!K35</f>
        <v>Nectr</v>
      </c>
      <c r="B49" s="106">
        <f>'Tariffs July 2023'!G35</f>
        <v>43646</v>
      </c>
      <c r="C49" s="107">
        <f>91*'Tariffs July 2023'!M35/100</f>
        <v>105.70063636363635</v>
      </c>
      <c r="D49" s="107">
        <f>($C$30*$C$31)*'Tariffs July 2023'!N35/100</f>
        <v>502.73636363636359</v>
      </c>
      <c r="E49" s="107">
        <v>0</v>
      </c>
      <c r="F49" s="107">
        <f>($C$30*$C$32)*'Tariffs July 2023'!AE35/100</f>
        <v>65.890909090909076</v>
      </c>
      <c r="G49" s="107">
        <f t="shared" si="13"/>
        <v>674.32790909090897</v>
      </c>
      <c r="H49" s="108">
        <f t="shared" si="14"/>
        <v>2697.3116363636359</v>
      </c>
      <c r="I49" s="109">
        <f t="shared" si="15"/>
        <v>2967.0427999999997</v>
      </c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</row>
    <row r="50" spans="1:40" ht="14" x14ac:dyDescent="0.15">
      <c r="A50" s="19" t="str">
        <f>'Tariffs July 2023'!K36</f>
        <v>OVO Energy</v>
      </c>
      <c r="B50" s="106">
        <f>'Tariffs July 2023'!G36</f>
        <v>43646</v>
      </c>
      <c r="C50" s="107">
        <f>91*'Tariffs July 2023'!M36/100</f>
        <v>96.45999999999998</v>
      </c>
      <c r="D50" s="107">
        <f>($C$30*$C$31)*'Tariffs July 2023'!N36/100</f>
        <v>509.99999999999994</v>
      </c>
      <c r="E50" s="107">
        <v>0</v>
      </c>
      <c r="F50" s="107">
        <f>($C$30*$C$32)*'Tariffs July 2023'!AE36/100</f>
        <v>63.790909090909089</v>
      </c>
      <c r="G50" s="107">
        <f t="shared" si="13"/>
        <v>670.25090909090898</v>
      </c>
      <c r="H50" s="108">
        <f t="shared" si="14"/>
        <v>2681.0036363636359</v>
      </c>
      <c r="I50" s="109">
        <f t="shared" si="15"/>
        <v>2949.1039999999998</v>
      </c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</row>
    <row r="51" spans="1:40" customFormat="1" x14ac:dyDescent="0.15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</row>
    <row r="52" spans="1:40" customFormat="1" ht="14" thickBot="1" x14ac:dyDescent="0.2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</row>
    <row r="53" spans="1:40" ht="14" x14ac:dyDescent="0.15">
      <c r="A53" s="99" t="s">
        <v>67</v>
      </c>
      <c r="B53" s="100"/>
      <c r="C53" s="100"/>
      <c r="D53" s="115"/>
      <c r="E53" s="115"/>
      <c r="F53" s="115"/>
      <c r="G53" s="116"/>
      <c r="H53" s="100"/>
      <c r="I53" s="101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</row>
    <row r="54" spans="1:40" ht="14" x14ac:dyDescent="0.15">
      <c r="A54" s="103" t="s">
        <v>6</v>
      </c>
      <c r="B54" s="88"/>
      <c r="C54" s="124">
        <v>2000</v>
      </c>
      <c r="D54" s="117"/>
      <c r="E54" s="117"/>
      <c r="F54" s="117"/>
      <c r="G54" s="118"/>
      <c r="H54" s="88"/>
      <c r="I54" s="104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  <c r="AN54" s="229"/>
    </row>
    <row r="55" spans="1:40" ht="14" x14ac:dyDescent="0.15">
      <c r="A55" s="103" t="s">
        <v>236</v>
      </c>
      <c r="B55" s="88"/>
      <c r="C55" s="125">
        <v>0.85</v>
      </c>
      <c r="D55" s="117"/>
      <c r="E55" s="117"/>
      <c r="F55" s="117"/>
      <c r="G55" s="118"/>
      <c r="H55" s="88"/>
      <c r="I55" s="104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</row>
    <row r="56" spans="1:40" ht="14" x14ac:dyDescent="0.15">
      <c r="A56" s="103" t="s">
        <v>62</v>
      </c>
      <c r="B56" s="88"/>
      <c r="C56" s="125">
        <v>0.15</v>
      </c>
      <c r="D56" s="117"/>
      <c r="E56" s="117"/>
      <c r="F56" s="117"/>
      <c r="G56" s="118"/>
      <c r="H56" s="88"/>
      <c r="I56" s="104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</row>
    <row r="57" spans="1:40" ht="14" x14ac:dyDescent="0.15">
      <c r="A57" s="103"/>
      <c r="B57" s="88"/>
      <c r="C57" s="117"/>
      <c r="D57" s="117"/>
      <c r="E57" s="117"/>
      <c r="F57" s="117"/>
      <c r="G57" s="118"/>
      <c r="H57" s="88"/>
      <c r="I57" s="104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</row>
    <row r="58" spans="1:40" ht="43" customHeight="1" x14ac:dyDescent="0.15">
      <c r="A58" s="203" t="s">
        <v>161</v>
      </c>
      <c r="B58" s="204" t="s">
        <v>157</v>
      </c>
      <c r="C58" s="205" t="s">
        <v>7</v>
      </c>
      <c r="D58" s="205" t="s">
        <v>42</v>
      </c>
      <c r="E58" s="206" t="s">
        <v>44</v>
      </c>
      <c r="F58" s="205" t="s">
        <v>65</v>
      </c>
      <c r="G58" s="205" t="s">
        <v>78</v>
      </c>
      <c r="H58" s="207" t="s">
        <v>66</v>
      </c>
      <c r="I58" s="208" t="s">
        <v>73</v>
      </c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</row>
    <row r="59" spans="1:40" ht="14" x14ac:dyDescent="0.15">
      <c r="A59" s="105" t="str">
        <f>'Tariffs July 2023'!K37</f>
        <v>AGL</v>
      </c>
      <c r="B59" s="106">
        <f>'Tariffs July 2023'!G37</f>
        <v>43648</v>
      </c>
      <c r="C59" s="107">
        <f>91*'Tariffs July 2023'!M37/100</f>
        <v>110.3250909090909</v>
      </c>
      <c r="D59" s="107">
        <f>($C$54*$C$55)*'Tariffs July 2023'!N37/100</f>
        <v>496.09090909090907</v>
      </c>
      <c r="E59" s="107">
        <v>0</v>
      </c>
      <c r="F59" s="107">
        <f>($C$54*$C$56)*'Tariffs July 2023'!AE37/100</f>
        <v>65.645454545454541</v>
      </c>
      <c r="G59" s="107">
        <f>SUM(C59:F59)</f>
        <v>672.06145454545447</v>
      </c>
      <c r="H59" s="108">
        <f>G59*4</f>
        <v>2688.2458181818179</v>
      </c>
      <c r="I59" s="109">
        <f t="shared" ref="I59:I71" si="16">H59*1.1</f>
        <v>2957.0704000000001</v>
      </c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</row>
    <row r="60" spans="1:40" ht="14" x14ac:dyDescent="0.15">
      <c r="A60" s="105" t="str">
        <f>'Tariffs July 2023'!K38</f>
        <v>Diamond Energy</v>
      </c>
      <c r="B60" s="106">
        <f>'Tariffs July 2023'!G38</f>
        <v>43646</v>
      </c>
      <c r="C60" s="107">
        <f>91*'Tariffs July 2023'!M38/100</f>
        <v>100.09999999999998</v>
      </c>
      <c r="D60" s="107">
        <f>IF($C$54*$C$54&gt;='Tariffs July 2023'!P38,('Tariffs July 2023'!P38*'Tariffs July 2023'!N38/100),(('Bills Jul''23'!$C$54*'Bills Jul''23'!$C$55)*'Tariffs July 2023'!N38/100))</f>
        <v>301.92</v>
      </c>
      <c r="E60" s="107">
        <f>IF(($C$54*$C$55&lt;'Tariffs July 2023'!P38),(0),('Bills Jul''23'!$C$54*$C$55-'Tariffs July 2023'!P38)*'Tariffs July 2023'!Q38/100)</f>
        <v>224.39999999999998</v>
      </c>
      <c r="F60" s="107">
        <f>($C$54*$C$56)*'Tariffs July 2023'!AE38/100</f>
        <v>67.499999999999986</v>
      </c>
      <c r="G60" s="107">
        <f t="shared" ref="G60:G71" si="17">SUM(C60:F60)</f>
        <v>693.92</v>
      </c>
      <c r="H60" s="108">
        <f t="shared" ref="H60:H71" si="18">G60*4</f>
        <v>2775.68</v>
      </c>
      <c r="I60" s="109">
        <f t="shared" si="16"/>
        <v>3053.248</v>
      </c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</row>
    <row r="61" spans="1:40" ht="14" x14ac:dyDescent="0.15">
      <c r="A61" s="105" t="str">
        <f>'Tariffs July 2023'!K39</f>
        <v>Dodo Power &amp; Gas</v>
      </c>
      <c r="B61" s="106">
        <f>'Tariffs July 2023'!G39</f>
        <v>43646</v>
      </c>
      <c r="C61" s="107">
        <f>91*'Tariffs July 2023'!M39/100</f>
        <v>89.932818181818163</v>
      </c>
      <c r="D61" s="107">
        <f>($C$54*$C$55)*'Tariffs July 2023'!N39/100</f>
        <v>508.45454545454544</v>
      </c>
      <c r="E61" s="107">
        <v>0</v>
      </c>
      <c r="F61" s="107">
        <f>($C$54*$C$56)*'Tariffs July 2023'!AE39/100</f>
        <v>70.172727272727272</v>
      </c>
      <c r="G61" s="107">
        <f t="shared" si="17"/>
        <v>668.56009090909083</v>
      </c>
      <c r="H61" s="108">
        <f t="shared" si="18"/>
        <v>2674.2403636363633</v>
      </c>
      <c r="I61" s="109">
        <f t="shared" si="16"/>
        <v>2941.6644000000001</v>
      </c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</row>
    <row r="62" spans="1:40" ht="14" x14ac:dyDescent="0.15">
      <c r="A62" s="105" t="str">
        <f>'Tariffs July 2023'!K40</f>
        <v>EnergyAustralia</v>
      </c>
      <c r="B62" s="106">
        <f>'Tariffs July 2023'!G40</f>
        <v>43678</v>
      </c>
      <c r="C62" s="107">
        <f>91*'Tariffs July 2023'!M40/100</f>
        <v>98.28</v>
      </c>
      <c r="D62" s="107">
        <f>($C$54*$C$55)*'Tariffs July 2023'!N40/100</f>
        <v>518.0363636363636</v>
      </c>
      <c r="E62" s="107">
        <v>0</v>
      </c>
      <c r="F62" s="107">
        <f>($C$54*$C$56)*'Tariffs July 2023'!AE40/100</f>
        <v>64.349999999999994</v>
      </c>
      <c r="G62" s="107">
        <f t="shared" si="17"/>
        <v>680.6663636363636</v>
      </c>
      <c r="H62" s="108">
        <f t="shared" si="18"/>
        <v>2722.6654545454544</v>
      </c>
      <c r="I62" s="109">
        <f t="shared" si="16"/>
        <v>2994.9320000000002</v>
      </c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</row>
    <row r="63" spans="1:40" ht="14" x14ac:dyDescent="0.15">
      <c r="A63" s="105" t="str">
        <f>'Tariffs July 2023'!K41</f>
        <v>Origin Energy</v>
      </c>
      <c r="B63" s="106">
        <f>'Tariffs July 2023'!G41</f>
        <v>43646</v>
      </c>
      <c r="C63" s="107">
        <f>91*'Tariffs July 2023'!M41/100</f>
        <v>113.68381818181817</v>
      </c>
      <c r="D63" s="107">
        <f>($C$54*$C$55)*'Tariffs July 2023'!N41/100</f>
        <v>495.16363636363633</v>
      </c>
      <c r="E63" s="107">
        <v>0</v>
      </c>
      <c r="F63" s="107">
        <f>($C$54*$C$56)*'Tariffs July 2023'!AE41/100</f>
        <v>63.68181818181818</v>
      </c>
      <c r="G63" s="107">
        <f t="shared" si="17"/>
        <v>672.52927272727266</v>
      </c>
      <c r="H63" s="108">
        <f t="shared" si="18"/>
        <v>2690.1170909090906</v>
      </c>
      <c r="I63" s="109">
        <f t="shared" si="16"/>
        <v>2959.1288</v>
      </c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</row>
    <row r="64" spans="1:40" ht="14" x14ac:dyDescent="0.15">
      <c r="A64" s="105" t="str">
        <f>'Tariffs July 2023'!K42</f>
        <v>Simply Energy</v>
      </c>
      <c r="B64" s="106">
        <f>'Tariffs July 2023'!G42</f>
        <v>43646</v>
      </c>
      <c r="C64" s="107">
        <f>91*'Tariffs July 2023'!M42/100</f>
        <v>97.121818181818185</v>
      </c>
      <c r="D64" s="107">
        <f>IF($C$54*$C$54&gt;='Tariffs July 2023'!P42,('Tariffs July 2023'!P42*'Tariffs July 2023'!N42/100),(('Bills Jul''23'!$C$54*'Bills Jul''23'!$C$55)*'Tariffs July 2023'!N42/100))</f>
        <v>361.56781818181815</v>
      </c>
      <c r="E64" s="107">
        <f>IF(($C$54*$C$55&lt;'Tariffs July 2023'!P42),(0),('Bills Jul''23'!$C$54*$C$55-'Tariffs July 2023'!P42)*'Tariffs July 2023'!Q42/100)</f>
        <v>165.90999999999997</v>
      </c>
      <c r="F64" s="107">
        <f>($C$54*$C$56)*'Tariffs July 2023'!AE42/100</f>
        <v>64.445454545454538</v>
      </c>
      <c r="G64" s="107">
        <f t="shared" si="17"/>
        <v>689.04509090909096</v>
      </c>
      <c r="H64" s="108">
        <f t="shared" si="18"/>
        <v>2756.1803636363638</v>
      </c>
      <c r="I64" s="109">
        <f t="shared" si="16"/>
        <v>3031.7984000000006</v>
      </c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</row>
    <row r="65" spans="1:40" ht="14" x14ac:dyDescent="0.15">
      <c r="A65" s="105" t="str">
        <f>'Tariffs July 2023'!K43</f>
        <v>Powershop</v>
      </c>
      <c r="B65" s="106">
        <f>'Tariffs July 2023'!G43</f>
        <v>43646</v>
      </c>
      <c r="C65" s="107">
        <f>91*'Tariffs July 2023'!M43/100</f>
        <v>116.01672727272728</v>
      </c>
      <c r="D65" s="107">
        <f>($C$54*$C$55)*'Tariffs July 2023'!N43/100</f>
        <v>493.30909090909086</v>
      </c>
      <c r="E65" s="107">
        <v>0</v>
      </c>
      <c r="F65" s="107">
        <f>($C$54*$C$56)*'Tariffs July 2023'!AE43/100</f>
        <v>56.672727272727272</v>
      </c>
      <c r="G65" s="107">
        <f t="shared" si="17"/>
        <v>665.99854545454536</v>
      </c>
      <c r="H65" s="108">
        <f t="shared" si="18"/>
        <v>2663.9941818181815</v>
      </c>
      <c r="I65" s="109">
        <f t="shared" si="16"/>
        <v>2930.3935999999999</v>
      </c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229"/>
      <c r="AH65" s="229"/>
      <c r="AI65" s="229"/>
      <c r="AJ65" s="229"/>
      <c r="AK65" s="229"/>
      <c r="AL65" s="229"/>
      <c r="AM65" s="229"/>
      <c r="AN65" s="229"/>
    </row>
    <row r="66" spans="1:40" ht="14" x14ac:dyDescent="0.15">
      <c r="A66" s="105" t="str">
        <f>'Tariffs July 2023'!K44</f>
        <v>Red Energy</v>
      </c>
      <c r="B66" s="106">
        <f>'Tariffs July 2023'!G44</f>
        <v>43646</v>
      </c>
      <c r="C66" s="107">
        <f>91*'Tariffs July 2023'!M44/100</f>
        <v>111.85554545454546</v>
      </c>
      <c r="D66" s="107">
        <f>($C$54*$C$55)*'Tariffs July 2023'!N44/100</f>
        <v>492.69090909090903</v>
      </c>
      <c r="E66" s="107">
        <v>0</v>
      </c>
      <c r="F66" s="107">
        <f>($C$54*$C$56)*'Tariffs July 2023'!AE44/100</f>
        <v>65.945454545454538</v>
      </c>
      <c r="G66" s="107">
        <f t="shared" si="17"/>
        <v>670.49190909090908</v>
      </c>
      <c r="H66" s="108">
        <f t="shared" si="18"/>
        <v>2681.9676363636363</v>
      </c>
      <c r="I66" s="109">
        <f t="shared" si="16"/>
        <v>2950.1644000000001</v>
      </c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  <c r="AH66" s="229"/>
      <c r="AI66" s="229"/>
      <c r="AJ66" s="229"/>
      <c r="AK66" s="229"/>
      <c r="AL66" s="229"/>
      <c r="AM66" s="229"/>
      <c r="AN66" s="229"/>
    </row>
    <row r="67" spans="1:40" ht="14" x14ac:dyDescent="0.15">
      <c r="A67" s="105" t="str">
        <f>'Tariffs July 2023'!K45</f>
        <v>Alinta Energy</v>
      </c>
      <c r="B67" s="106">
        <f>'Tariffs July 2023'!G45</f>
        <v>43646</v>
      </c>
      <c r="C67" s="107">
        <f>91*'Tariffs July 2023'!M45/100</f>
        <v>107.02427272727273</v>
      </c>
      <c r="D67" s="107">
        <f>($C$54*$C$55)*'Tariffs July 2023'!N45/100</f>
        <v>504.9</v>
      </c>
      <c r="E67" s="107">
        <v>0</v>
      </c>
      <c r="F67" s="107">
        <f>($C$54*$C$56)*'Tariffs July 2023'!AE45/100</f>
        <v>64.11818181818181</v>
      </c>
      <c r="G67" s="107">
        <f t="shared" si="17"/>
        <v>676.04245454545458</v>
      </c>
      <c r="H67" s="108">
        <f t="shared" si="18"/>
        <v>2704.1698181818183</v>
      </c>
      <c r="I67" s="109">
        <f t="shared" si="16"/>
        <v>2974.5868000000005</v>
      </c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</row>
    <row r="68" spans="1:40" ht="14" x14ac:dyDescent="0.15">
      <c r="A68" s="105" t="str">
        <f>'Tariffs July 2023'!K46</f>
        <v>1st Energy</v>
      </c>
      <c r="B68" s="106">
        <f>'Tariffs July 2023'!G46</f>
        <v>43649</v>
      </c>
      <c r="C68" s="107">
        <f>91*'Tariffs July 2023'!M46/100</f>
        <v>113.74999999999999</v>
      </c>
      <c r="D68" s="107">
        <f>IF($C$54*$C$54&gt;='Tariffs July 2023'!P46,('Tariffs July 2023'!P46*'Tariffs July 2023'!N46/100),(('Bills Jul''23'!$C$54*'Bills Jul''23'!$C$55)*'Tariffs July 2023'!N46/100))</f>
        <v>394.19999999999993</v>
      </c>
      <c r="E68" s="107">
        <f>IF(($C$54*$C$55&lt;'Tariffs July 2023'!P46),(0),('Bills Jul''23'!$C$54*$C$55-'Tariffs July 2023'!P46)*'Tariffs July 2023'!Q46/100)</f>
        <v>120.4</v>
      </c>
      <c r="F68" s="107">
        <f>($C$54*$C$56)*'Tariffs July 2023'!AE46/100</f>
        <v>62.7</v>
      </c>
      <c r="G68" s="107">
        <f t="shared" si="17"/>
        <v>691.05</v>
      </c>
      <c r="H68" s="108">
        <f t="shared" si="18"/>
        <v>2764.2</v>
      </c>
      <c r="I68" s="109">
        <f t="shared" si="16"/>
        <v>3040.62</v>
      </c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  <c r="AG68" s="229"/>
      <c r="AH68" s="229"/>
      <c r="AI68" s="229"/>
      <c r="AJ68" s="229"/>
      <c r="AK68" s="229"/>
      <c r="AL68" s="229"/>
      <c r="AM68" s="229"/>
      <c r="AN68" s="229"/>
    </row>
    <row r="69" spans="1:40" ht="14" x14ac:dyDescent="0.15">
      <c r="A69" s="19" t="str">
        <f>'Tariffs July 2023'!K47</f>
        <v>ReAmped Energy</v>
      </c>
      <c r="B69" s="106">
        <f>'Tariffs July 2023'!G47</f>
        <v>43646</v>
      </c>
      <c r="C69" s="107">
        <f>91*'Tariffs July 2023'!M47/100</f>
        <v>71.393636363636347</v>
      </c>
      <c r="D69" s="107">
        <f>($C$54*$C$55)*'Tariffs July 2023'!N47/100</f>
        <v>553.73636363636365</v>
      </c>
      <c r="E69" s="107">
        <v>0</v>
      </c>
      <c r="F69" s="107">
        <f>($C$54*$C$56)*'Tariffs July 2023'!AE47/100</f>
        <v>66.763636363636365</v>
      </c>
      <c r="G69" s="107">
        <f t="shared" si="17"/>
        <v>691.89363636363635</v>
      </c>
      <c r="H69" s="108">
        <f t="shared" si="18"/>
        <v>2767.5745454545454</v>
      </c>
      <c r="I69" s="109">
        <f t="shared" si="16"/>
        <v>3044.3320000000003</v>
      </c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  <c r="AD69" s="229"/>
      <c r="AE69" s="229"/>
      <c r="AF69" s="229"/>
      <c r="AG69" s="229"/>
      <c r="AH69" s="229"/>
      <c r="AI69" s="229"/>
      <c r="AJ69" s="229"/>
      <c r="AK69" s="229"/>
      <c r="AL69" s="229"/>
      <c r="AM69" s="229"/>
      <c r="AN69" s="229"/>
    </row>
    <row r="70" spans="1:40" ht="14" x14ac:dyDescent="0.15">
      <c r="A70" s="105" t="str">
        <f>'Tariffs July 2023'!K48</f>
        <v>CovaU</v>
      </c>
      <c r="B70" s="106">
        <f>'Tariffs July 2023'!G48</f>
        <v>43646</v>
      </c>
      <c r="C70" s="107">
        <f>91*'Tariffs July 2023'!M48/100</f>
        <v>104.63345454545453</v>
      </c>
      <c r="D70" s="107">
        <f>($C$54*$C$55)*'Tariffs July 2023'!N48/100</f>
        <v>497.94545454545448</v>
      </c>
      <c r="E70" s="107">
        <v>0</v>
      </c>
      <c r="F70" s="107">
        <f>($C$54*$C$56)*'Tariffs July 2023'!AE48/100</f>
        <v>67.2</v>
      </c>
      <c r="G70" s="107">
        <f t="shared" si="17"/>
        <v>669.77890909090911</v>
      </c>
      <c r="H70" s="108">
        <f t="shared" si="18"/>
        <v>2679.1156363636364</v>
      </c>
      <c r="I70" s="109">
        <f t="shared" si="16"/>
        <v>2947.0272000000004</v>
      </c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</row>
    <row r="71" spans="1:40" ht="14" x14ac:dyDescent="0.15">
      <c r="A71" s="19" t="str">
        <f>'Tariffs July 2023'!K49</f>
        <v>Sumo Power</v>
      </c>
      <c r="B71" s="106">
        <f>'Tariffs July 2023'!G49</f>
        <v>43646</v>
      </c>
      <c r="C71" s="107">
        <f>91*'Tariffs July 2023'!M49/100</f>
        <v>109.19999999999999</v>
      </c>
      <c r="D71" s="107">
        <f>($C$54*$C$55)*'Tariffs July 2023'!N49/100</f>
        <v>498.09999999999991</v>
      </c>
      <c r="E71" s="107">
        <v>0</v>
      </c>
      <c r="F71" s="107">
        <f>($C$54*$C$56)*'Tariffs July 2023'!AE49/100</f>
        <v>65.7</v>
      </c>
      <c r="G71" s="107">
        <f t="shared" si="17"/>
        <v>673</v>
      </c>
      <c r="H71" s="108">
        <f t="shared" si="18"/>
        <v>2692</v>
      </c>
      <c r="I71" s="109">
        <f t="shared" si="16"/>
        <v>2961.2000000000003</v>
      </c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  <c r="AL71" s="229"/>
      <c r="AM71" s="229"/>
      <c r="AN71" s="229"/>
    </row>
    <row r="72" spans="1:40" ht="14" x14ac:dyDescent="0.15">
      <c r="A72" s="19" t="str">
        <f>'Tariffs July 2023'!K50</f>
        <v>Momentum Energy</v>
      </c>
      <c r="B72" s="106">
        <f>'Tariffs July 2023'!G50</f>
        <v>43646</v>
      </c>
      <c r="C72" s="107">
        <f>91*'Tariffs July 2023'!M50/100</f>
        <v>131.31299999999999</v>
      </c>
      <c r="D72" s="107">
        <f>($C$54*$C$55)*'Tariffs July 2023'!N50/100</f>
        <v>489.59999999999991</v>
      </c>
      <c r="E72" s="107">
        <v>0</v>
      </c>
      <c r="F72" s="107">
        <f>($C$54*$C$56)*'Tariffs July 2023'!AE50/100</f>
        <v>54.899999999999991</v>
      </c>
      <c r="G72" s="107">
        <f t="shared" ref="G72:G74" si="19">SUM(C72:F72)</f>
        <v>675.81299999999987</v>
      </c>
      <c r="H72" s="108">
        <f t="shared" ref="H72:H74" si="20">G72*4</f>
        <v>2703.2519999999995</v>
      </c>
      <c r="I72" s="109">
        <f t="shared" ref="I72:I74" si="21">H72*1.1</f>
        <v>2973.5771999999997</v>
      </c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  <c r="AH72" s="229"/>
      <c r="AI72" s="229"/>
      <c r="AJ72" s="229"/>
      <c r="AK72" s="229"/>
      <c r="AL72" s="229"/>
      <c r="AM72" s="229"/>
      <c r="AN72" s="229"/>
    </row>
    <row r="73" spans="1:40" ht="14" x14ac:dyDescent="0.15">
      <c r="A73" s="19" t="str">
        <f>'Tariffs July 2023'!K51</f>
        <v>Nectr</v>
      </c>
      <c r="B73" s="106">
        <f>'Tariffs July 2023'!G51</f>
        <v>43646</v>
      </c>
      <c r="C73" s="107">
        <f>91*'Tariffs July 2023'!M51/100</f>
        <v>105.70063636363635</v>
      </c>
      <c r="D73" s="107">
        <f>($C$54*$C$55)*'Tariffs July 2023'!N51/100</f>
        <v>502.73636363636359</v>
      </c>
      <c r="E73" s="107">
        <v>0</v>
      </c>
      <c r="F73" s="107">
        <f>($C$54*$C$56)*'Tariffs July 2023'!AE51/100</f>
        <v>65.890909090909076</v>
      </c>
      <c r="G73" s="107">
        <f t="shared" si="19"/>
        <v>674.32790909090897</v>
      </c>
      <c r="H73" s="108">
        <f t="shared" si="20"/>
        <v>2697.3116363636359</v>
      </c>
      <c r="I73" s="109">
        <f t="shared" si="21"/>
        <v>2967.0427999999997</v>
      </c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29"/>
      <c r="AE73" s="229"/>
      <c r="AF73" s="229"/>
      <c r="AG73" s="229"/>
      <c r="AH73" s="229"/>
      <c r="AI73" s="229"/>
      <c r="AJ73" s="229"/>
      <c r="AK73" s="229"/>
      <c r="AL73" s="229"/>
      <c r="AM73" s="229"/>
      <c r="AN73" s="229"/>
    </row>
    <row r="74" spans="1:40" ht="14" x14ac:dyDescent="0.15">
      <c r="A74" s="19" t="str">
        <f>'Tariffs July 2023'!K52</f>
        <v>OVO Energy</v>
      </c>
      <c r="B74" s="106">
        <f>'Tariffs July 2023'!G52</f>
        <v>43646</v>
      </c>
      <c r="C74" s="107">
        <f>91*'Tariffs July 2023'!M52/100</f>
        <v>96.45999999999998</v>
      </c>
      <c r="D74" s="107">
        <f>($C$54*$C$55)*'Tariffs July 2023'!N52/100</f>
        <v>509.99999999999994</v>
      </c>
      <c r="E74" s="107">
        <v>0</v>
      </c>
      <c r="F74" s="107">
        <f>($C$54*$C$56)*'Tariffs July 2023'!AE52/100</f>
        <v>63.790909090909089</v>
      </c>
      <c r="G74" s="107">
        <f t="shared" si="19"/>
        <v>670.25090909090898</v>
      </c>
      <c r="H74" s="108">
        <f t="shared" si="20"/>
        <v>2681.0036363636359</v>
      </c>
      <c r="I74" s="109">
        <f t="shared" si="21"/>
        <v>2949.1039999999998</v>
      </c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  <c r="AF74" s="229"/>
      <c r="AG74" s="229"/>
      <c r="AH74" s="229"/>
      <c r="AI74" s="229"/>
      <c r="AJ74" s="229"/>
      <c r="AK74" s="229"/>
      <c r="AL74" s="229"/>
      <c r="AM74" s="229"/>
      <c r="AN74" s="229"/>
    </row>
    <row r="75" spans="1:40" customFormat="1" x14ac:dyDescent="0.15">
      <c r="A75" s="229"/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29"/>
      <c r="AL75" s="229"/>
      <c r="AM75" s="229"/>
      <c r="AN75" s="229"/>
    </row>
    <row r="76" spans="1:40" customFormat="1" ht="14" thickBot="1" x14ac:dyDescent="0.2">
      <c r="A76" s="229"/>
      <c r="B76" s="229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  <c r="AH76" s="229"/>
      <c r="AI76" s="229"/>
      <c r="AJ76" s="229"/>
      <c r="AK76" s="229"/>
      <c r="AL76" s="229"/>
      <c r="AM76" s="229"/>
      <c r="AN76" s="229"/>
    </row>
    <row r="77" spans="1:40" ht="14" x14ac:dyDescent="0.15">
      <c r="A77" s="99" t="s">
        <v>68</v>
      </c>
      <c r="B77" s="100"/>
      <c r="C77" s="100"/>
      <c r="D77" s="100"/>
      <c r="E77" s="100"/>
      <c r="F77" s="100"/>
      <c r="G77" s="100"/>
      <c r="H77" s="100"/>
      <c r="I77" s="101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229"/>
      <c r="AG77" s="229"/>
      <c r="AH77" s="229"/>
      <c r="AI77" s="229"/>
      <c r="AJ77" s="229"/>
      <c r="AK77" s="229"/>
      <c r="AL77" s="229"/>
      <c r="AM77" s="229"/>
      <c r="AN77" s="229"/>
    </row>
    <row r="78" spans="1:40" ht="14" x14ac:dyDescent="0.15">
      <c r="A78" s="103" t="s">
        <v>6</v>
      </c>
      <c r="B78" s="88"/>
      <c r="C78" s="124">
        <v>2000</v>
      </c>
      <c r="D78" s="88"/>
      <c r="E78" s="88"/>
      <c r="F78" s="88"/>
      <c r="G78" s="88"/>
      <c r="H78" s="88"/>
      <c r="I78" s="104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</row>
    <row r="79" spans="1:40" ht="14" x14ac:dyDescent="0.15">
      <c r="A79" s="103" t="s">
        <v>236</v>
      </c>
      <c r="B79" s="88"/>
      <c r="C79" s="125">
        <v>0.2</v>
      </c>
      <c r="D79" s="88"/>
      <c r="E79" s="88"/>
      <c r="F79" s="88"/>
      <c r="G79" s="88"/>
      <c r="H79" s="88"/>
      <c r="I79" s="104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29"/>
      <c r="AG79" s="229"/>
      <c r="AH79" s="229"/>
      <c r="AI79" s="229"/>
      <c r="AJ79" s="229"/>
      <c r="AK79" s="229"/>
      <c r="AL79" s="229"/>
      <c r="AM79" s="229"/>
      <c r="AN79" s="229"/>
    </row>
    <row r="80" spans="1:40" ht="14" x14ac:dyDescent="0.15">
      <c r="A80" s="103" t="s">
        <v>69</v>
      </c>
      <c r="B80" s="88"/>
      <c r="C80" s="125">
        <v>0.55000000000000004</v>
      </c>
      <c r="D80" s="88"/>
      <c r="E80" s="88"/>
      <c r="F80" s="88"/>
      <c r="G80" s="88"/>
      <c r="H80" s="88"/>
      <c r="I80" s="104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  <c r="AF80" s="229"/>
      <c r="AG80" s="229"/>
      <c r="AH80" s="229"/>
      <c r="AI80" s="229"/>
      <c r="AJ80" s="229"/>
      <c r="AK80" s="229"/>
      <c r="AL80" s="229"/>
      <c r="AM80" s="229"/>
      <c r="AN80" s="229"/>
    </row>
    <row r="81" spans="1:40" ht="14" x14ac:dyDescent="0.15">
      <c r="A81" s="103" t="s">
        <v>237</v>
      </c>
      <c r="B81" s="88"/>
      <c r="C81" s="125">
        <v>0.25</v>
      </c>
      <c r="D81" s="88"/>
      <c r="E81" s="88"/>
      <c r="F81" s="88"/>
      <c r="G81" s="88"/>
      <c r="H81" s="88"/>
      <c r="I81" s="104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229"/>
      <c r="AC81" s="229"/>
      <c r="AD81" s="229"/>
      <c r="AE81" s="229"/>
      <c r="AF81" s="229"/>
      <c r="AG81" s="229"/>
      <c r="AH81" s="229"/>
      <c r="AI81" s="229"/>
      <c r="AJ81" s="229"/>
      <c r="AK81" s="229"/>
      <c r="AL81" s="229"/>
      <c r="AM81" s="229"/>
      <c r="AN81" s="229"/>
    </row>
    <row r="82" spans="1:40" ht="14" x14ac:dyDescent="0.15">
      <c r="A82" s="103"/>
      <c r="B82" s="88"/>
      <c r="C82" s="88"/>
      <c r="D82" s="88"/>
      <c r="E82" s="88"/>
      <c r="F82" s="88"/>
      <c r="G82" s="88"/>
      <c r="H82" s="88"/>
      <c r="I82" s="104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  <c r="AC82" s="229"/>
      <c r="AD82" s="229"/>
      <c r="AE82" s="229"/>
      <c r="AF82" s="229"/>
      <c r="AG82" s="229"/>
      <c r="AH82" s="229"/>
      <c r="AI82" s="229"/>
      <c r="AJ82" s="229"/>
      <c r="AK82" s="229"/>
      <c r="AL82" s="229"/>
      <c r="AM82" s="229"/>
      <c r="AN82" s="229"/>
    </row>
    <row r="83" spans="1:40" ht="43" customHeight="1" x14ac:dyDescent="0.15">
      <c r="A83" s="203" t="s">
        <v>161</v>
      </c>
      <c r="B83" s="204" t="s">
        <v>157</v>
      </c>
      <c r="C83" s="205" t="s">
        <v>7</v>
      </c>
      <c r="D83" s="205" t="s">
        <v>42</v>
      </c>
      <c r="E83" s="205" t="s">
        <v>71</v>
      </c>
      <c r="F83" s="205" t="s">
        <v>72</v>
      </c>
      <c r="G83" s="205" t="s">
        <v>78</v>
      </c>
      <c r="H83" s="207" t="s">
        <v>66</v>
      </c>
      <c r="I83" s="208" t="s">
        <v>73</v>
      </c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</row>
    <row r="84" spans="1:40" ht="14" x14ac:dyDescent="0.15">
      <c r="A84" s="105" t="str">
        <f>'Tariffs July 2023'!K53</f>
        <v>AGL</v>
      </c>
      <c r="B84" s="106">
        <f>'Tariffs July 2023'!G53</f>
        <v>43648</v>
      </c>
      <c r="C84" s="107">
        <f>91*'Tariffs July 2023'!M53/100</f>
        <v>111.2350909090909</v>
      </c>
      <c r="D84" s="107">
        <f>($C$78*$C$79)*'Tariffs July 2023'!N53/100</f>
        <v>161.99999999999997</v>
      </c>
      <c r="E84" s="107">
        <f>($C$78*$C$80)*'Tariffs July 2023'!AH53/100</f>
        <v>332.86</v>
      </c>
      <c r="F84" s="107">
        <f>($C$78*$C$81)*'Tariffs July 2023'!W53/100</f>
        <v>128.77272727272725</v>
      </c>
      <c r="G84" s="107">
        <f>SUM(C84:F84)</f>
        <v>734.86781818181817</v>
      </c>
      <c r="H84" s="108">
        <f>G84*4</f>
        <v>2939.4712727272727</v>
      </c>
      <c r="I84" s="109">
        <f t="shared" ref="I84:I94" si="22">H84*1.1</f>
        <v>3233.4184</v>
      </c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  <c r="AA84" s="229"/>
      <c r="AB84" s="229"/>
      <c r="AC84" s="229"/>
      <c r="AD84" s="229"/>
      <c r="AE84" s="229"/>
      <c r="AF84" s="229"/>
      <c r="AG84" s="229"/>
      <c r="AH84" s="229"/>
      <c r="AI84" s="229"/>
      <c r="AJ84" s="229"/>
      <c r="AK84" s="229"/>
      <c r="AL84" s="229"/>
      <c r="AM84" s="229"/>
      <c r="AN84" s="229"/>
    </row>
    <row r="85" spans="1:40" ht="14" x14ac:dyDescent="0.15">
      <c r="A85" s="105" t="str">
        <f>'Tariffs July 2023'!K54</f>
        <v>Diamond Energy</v>
      </c>
      <c r="B85" s="106">
        <f>'Tariffs July 2023'!G54</f>
        <v>43646</v>
      </c>
      <c r="C85" s="107">
        <f>91*'Tariffs July 2023'!M54/100</f>
        <v>91.909999999999982</v>
      </c>
      <c r="D85" s="107">
        <f>($C$78*$C$79)*'Tariffs July 2023'!N54/100</f>
        <v>175.99999999999997</v>
      </c>
      <c r="E85" s="107">
        <f>($C$78*$C$80)*'Tariffs July 2023'!AH54/100</f>
        <v>337.04</v>
      </c>
      <c r="F85" s="107">
        <f>($C$78*$C$81)*'Tariffs July 2023'!W54/100</f>
        <v>139.27272727272725</v>
      </c>
      <c r="G85" s="107">
        <f t="shared" ref="G85:G94" si="23">SUM(C85:F85)</f>
        <v>744.2227272727273</v>
      </c>
      <c r="H85" s="108">
        <f t="shared" ref="H85:H94" si="24">G85*4</f>
        <v>2976.8909090909092</v>
      </c>
      <c r="I85" s="109">
        <f t="shared" si="22"/>
        <v>3274.5800000000004</v>
      </c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229"/>
      <c r="AD85" s="229"/>
      <c r="AE85" s="229"/>
      <c r="AF85" s="229"/>
      <c r="AG85" s="229"/>
      <c r="AH85" s="229"/>
      <c r="AI85" s="229"/>
      <c r="AJ85" s="229"/>
      <c r="AK85" s="229"/>
      <c r="AL85" s="229"/>
      <c r="AM85" s="229"/>
      <c r="AN85" s="229"/>
    </row>
    <row r="86" spans="1:40" ht="14" x14ac:dyDescent="0.15">
      <c r="A86" s="105" t="str">
        <f>'Tariffs July 2023'!K55</f>
        <v>Dodo Power &amp; Gas</v>
      </c>
      <c r="B86" s="106">
        <f>'Tariffs July 2023'!G55</f>
        <v>43646</v>
      </c>
      <c r="C86" s="107">
        <f>91*'Tariffs July 2023'!M55/100</f>
        <v>84.547272727272727</v>
      </c>
      <c r="D86" s="107">
        <f>($C$78*$C$79)*'Tariffs July 2023'!N55/100</f>
        <v>163.27272727272725</v>
      </c>
      <c r="E86" s="107">
        <f>($C$78*$C$80)*'Tariffs July 2023'!AH55/100</f>
        <v>354.75</v>
      </c>
      <c r="F86" s="107">
        <f>($C$78*$C$81)*'Tariffs July 2023'!W55/100</f>
        <v>130.95454545454544</v>
      </c>
      <c r="G86" s="107">
        <f t="shared" si="23"/>
        <v>733.52454545454543</v>
      </c>
      <c r="H86" s="108">
        <f t="shared" si="24"/>
        <v>2934.0981818181817</v>
      </c>
      <c r="I86" s="109">
        <f t="shared" si="22"/>
        <v>3227.5080000000003</v>
      </c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  <c r="AH86" s="229"/>
      <c r="AI86" s="229"/>
      <c r="AJ86" s="229"/>
      <c r="AK86" s="229"/>
      <c r="AL86" s="229"/>
      <c r="AM86" s="229"/>
      <c r="AN86" s="229"/>
    </row>
    <row r="87" spans="1:40" ht="14" x14ac:dyDescent="0.15">
      <c r="A87" s="105" t="str">
        <f>'Tariffs July 2023'!K56</f>
        <v>Origin Energy</v>
      </c>
      <c r="B87" s="106">
        <f>'Tariffs July 2023'!G56</f>
        <v>43646</v>
      </c>
      <c r="C87" s="107">
        <f>91*'Tariffs July 2023'!M56/100</f>
        <v>115.42109090909091</v>
      </c>
      <c r="D87" s="107">
        <f>($C$78*$C$79)*'Tariffs July 2023'!N56/100</f>
        <v>160.61818181818182</v>
      </c>
      <c r="E87" s="107">
        <f>($C$78*$C$80)*'Tariffs July 2023'!AH56/100</f>
        <v>341.55</v>
      </c>
      <c r="F87" s="107">
        <f>($C$78*$C$81)*'Tariffs July 2023'!W56/100</f>
        <v>113.8181818181818</v>
      </c>
      <c r="G87" s="107">
        <f t="shared" si="23"/>
        <v>731.40745454545458</v>
      </c>
      <c r="H87" s="108">
        <f t="shared" si="24"/>
        <v>2925.6298181818183</v>
      </c>
      <c r="I87" s="109">
        <f t="shared" si="22"/>
        <v>3218.1928000000003</v>
      </c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/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</row>
    <row r="88" spans="1:40" ht="14" x14ac:dyDescent="0.15">
      <c r="A88" s="105" t="str">
        <f>'Tariffs July 2023'!K57</f>
        <v>Simply Energy</v>
      </c>
      <c r="B88" s="106">
        <f>'Tariffs July 2023'!G57</f>
        <v>43646</v>
      </c>
      <c r="C88" s="107">
        <f>91*'Tariffs July 2023'!M57/100</f>
        <v>95.417636363636362</v>
      </c>
      <c r="D88" s="107">
        <f>($C$78*$C$79)*'Tariffs July 2023'!N57/100</f>
        <v>245.1272727272727</v>
      </c>
      <c r="E88" s="107">
        <f>($C$78*$C$80)*'Tariffs July 2023'!AH57/100</f>
        <v>298.32</v>
      </c>
      <c r="F88" s="107">
        <f>($C$78*$C$81)*'Tariffs July 2023'!W57/100</f>
        <v>119.27272727272727</v>
      </c>
      <c r="G88" s="107">
        <f t="shared" si="23"/>
        <v>758.13763636363637</v>
      </c>
      <c r="H88" s="108">
        <f t="shared" si="24"/>
        <v>3032.5505454545455</v>
      </c>
      <c r="I88" s="109">
        <f t="shared" si="22"/>
        <v>3335.8056000000001</v>
      </c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229"/>
      <c r="AD88" s="229"/>
      <c r="AE88" s="229"/>
      <c r="AF88" s="229"/>
      <c r="AG88" s="229"/>
      <c r="AH88" s="229"/>
      <c r="AI88" s="229"/>
      <c r="AJ88" s="229"/>
      <c r="AK88" s="229"/>
      <c r="AL88" s="229"/>
      <c r="AM88" s="229"/>
      <c r="AN88" s="229"/>
    </row>
    <row r="89" spans="1:40" ht="14" x14ac:dyDescent="0.15">
      <c r="A89" s="105" t="str">
        <f>'Tariffs July 2023'!K58</f>
        <v>Powershop</v>
      </c>
      <c r="B89" s="106">
        <f>'Tariffs July 2023'!G58</f>
        <v>43646</v>
      </c>
      <c r="C89" s="107">
        <f>91*'Tariffs July 2023'!M58/100</f>
        <v>114.97436363636362</v>
      </c>
      <c r="D89" s="107">
        <f>($C$78*$C$79)*'Tariffs July 2023'!N58/100</f>
        <v>152.69090909090909</v>
      </c>
      <c r="E89" s="107">
        <f>($C$78*$C$80)*'Tariffs July 2023'!AH58/100</f>
        <v>310.08999999999997</v>
      </c>
      <c r="F89" s="107">
        <f>($C$78*$C$81)*'Tariffs July 2023'!W58/100</f>
        <v>119.5</v>
      </c>
      <c r="G89" s="107">
        <f t="shared" si="23"/>
        <v>697.25527272727277</v>
      </c>
      <c r="H89" s="108">
        <f t="shared" si="24"/>
        <v>2789.0210909090911</v>
      </c>
      <c r="I89" s="109">
        <f t="shared" si="22"/>
        <v>3067.9232000000006</v>
      </c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229"/>
      <c r="AI89" s="229"/>
      <c r="AJ89" s="229"/>
      <c r="AK89" s="229"/>
      <c r="AL89" s="229"/>
      <c r="AM89" s="229"/>
      <c r="AN89" s="229"/>
    </row>
    <row r="90" spans="1:40" ht="14" x14ac:dyDescent="0.15">
      <c r="A90" s="105" t="str">
        <f>'Tariffs July 2023'!K59</f>
        <v>Red Energy</v>
      </c>
      <c r="B90" s="106">
        <f>'Tariffs July 2023'!G59</f>
        <v>43646</v>
      </c>
      <c r="C90" s="107">
        <f>91*'Tariffs July 2023'!M59/100</f>
        <v>127.17663636363633</v>
      </c>
      <c r="D90" s="107">
        <f>($C$78*$C$79)*'Tariffs July 2023'!N59/100</f>
        <v>156.94545454545451</v>
      </c>
      <c r="E90" s="107">
        <f>($C$78*$C$80)*'Tariffs July 2023'!AH59/100</f>
        <v>311.74</v>
      </c>
      <c r="F90" s="107">
        <f>($C$78*$C$81)*'Tariffs July 2023'!W59/100</f>
        <v>121.49999999999999</v>
      </c>
      <c r="G90" s="107">
        <f t="shared" si="23"/>
        <v>717.36209090909085</v>
      </c>
      <c r="H90" s="108">
        <f t="shared" si="24"/>
        <v>2869.4483636363634</v>
      </c>
      <c r="I90" s="109">
        <f t="shared" si="22"/>
        <v>3156.3932</v>
      </c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29"/>
      <c r="AE90" s="229"/>
      <c r="AF90" s="229"/>
      <c r="AG90" s="229"/>
      <c r="AH90" s="229"/>
      <c r="AI90" s="229"/>
      <c r="AJ90" s="229"/>
      <c r="AK90" s="229"/>
      <c r="AL90" s="229"/>
      <c r="AM90" s="229"/>
      <c r="AN90" s="229"/>
    </row>
    <row r="91" spans="1:40" ht="14" x14ac:dyDescent="0.15">
      <c r="A91" s="19" t="str">
        <f>'Tariffs July 2023'!K60</f>
        <v>Alinta Energy</v>
      </c>
      <c r="B91" s="106">
        <f>'Tariffs July 2023'!G60</f>
        <v>43646</v>
      </c>
      <c r="C91" s="107">
        <f>91*'Tariffs July 2023'!M60/100</f>
        <v>106.19699999999999</v>
      </c>
      <c r="D91" s="107">
        <f>($C$78*$C$79)*'Tariffs July 2023'!N60/100</f>
        <v>154.61818181818182</v>
      </c>
      <c r="E91" s="107">
        <f>($C$78*$C$80)*'Tariffs July 2023'!AH60/100</f>
        <v>352.22</v>
      </c>
      <c r="F91" s="107">
        <f>($C$78*$C$81)*'Tariffs July 2023'!W60/100</f>
        <v>124.18181818181819</v>
      </c>
      <c r="G91" s="107">
        <f t="shared" si="23"/>
        <v>737.2170000000001</v>
      </c>
      <c r="H91" s="108">
        <f t="shared" si="24"/>
        <v>2948.8680000000004</v>
      </c>
      <c r="I91" s="109">
        <f t="shared" si="22"/>
        <v>3243.7548000000006</v>
      </c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29"/>
      <c r="AE91" s="229"/>
      <c r="AF91" s="229"/>
      <c r="AG91" s="229"/>
      <c r="AH91" s="229"/>
      <c r="AI91" s="229"/>
      <c r="AJ91" s="229"/>
      <c r="AK91" s="229"/>
      <c r="AL91" s="229"/>
      <c r="AM91" s="229"/>
      <c r="AN91" s="229"/>
    </row>
    <row r="92" spans="1:40" ht="14" x14ac:dyDescent="0.15">
      <c r="A92" s="19" t="str">
        <f>'Tariffs July 2023'!K61</f>
        <v>1st Energy</v>
      </c>
      <c r="B92" s="106">
        <f>'Tariffs July 2023'!G61</f>
        <v>43649</v>
      </c>
      <c r="C92" s="107">
        <f>91*'Tariffs July 2023'!M61/100</f>
        <v>109.19999999999999</v>
      </c>
      <c r="D92" s="107">
        <f>($C$78*$C$79)*'Tariffs July 2023'!N61/100</f>
        <v>163.19999999999999</v>
      </c>
      <c r="E92" s="107">
        <f>($C$78*$C$80)*'Tariffs July 2023'!AH61/100</f>
        <v>320.64999999999998</v>
      </c>
      <c r="F92" s="107">
        <f>($C$78*$C$81)*'Tariffs July 2023'!W61/100</f>
        <v>121.49999999999999</v>
      </c>
      <c r="G92" s="107">
        <f t="shared" si="23"/>
        <v>714.55</v>
      </c>
      <c r="H92" s="108">
        <f t="shared" si="24"/>
        <v>2858.2</v>
      </c>
      <c r="I92" s="109">
        <f t="shared" si="22"/>
        <v>3144.02</v>
      </c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29"/>
      <c r="AF92" s="229"/>
      <c r="AG92" s="229"/>
      <c r="AH92" s="229"/>
      <c r="AI92" s="229"/>
      <c r="AJ92" s="229"/>
      <c r="AK92" s="229"/>
      <c r="AL92" s="229"/>
      <c r="AM92" s="229"/>
      <c r="AN92" s="229"/>
    </row>
    <row r="93" spans="1:40" ht="14" x14ac:dyDescent="0.15">
      <c r="A93" s="19" t="str">
        <f>'Tariffs July 2023'!K62</f>
        <v>ReAmped Energy</v>
      </c>
      <c r="B93" s="106">
        <f>'Tariffs July 2023'!G62</f>
        <v>43646</v>
      </c>
      <c r="C93" s="107">
        <f>91*'Tariffs July 2023'!M62/100</f>
        <v>71.393636363636347</v>
      </c>
      <c r="D93" s="107">
        <f>($C$78*$C$79)*'Tariffs July 2023'!N62/100</f>
        <v>153.67272727272726</v>
      </c>
      <c r="E93" s="107">
        <f>($C$78*$C$80)*'Tariffs July 2023'!AH62/100</f>
        <v>415.47</v>
      </c>
      <c r="F93" s="107">
        <f>($C$78*$C$81)*'Tariffs July 2023'!W62/100</f>
        <v>106.3181818181818</v>
      </c>
      <c r="G93" s="107">
        <f t="shared" si="23"/>
        <v>746.85454545454536</v>
      </c>
      <c r="H93" s="108">
        <f t="shared" si="24"/>
        <v>2987.4181818181814</v>
      </c>
      <c r="I93" s="109">
        <f t="shared" si="22"/>
        <v>3286.16</v>
      </c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/>
      <c r="AF93" s="229"/>
      <c r="AG93" s="229"/>
      <c r="AH93" s="229"/>
      <c r="AI93" s="229"/>
      <c r="AJ93" s="229"/>
      <c r="AK93" s="229"/>
      <c r="AL93" s="229"/>
      <c r="AM93" s="229"/>
      <c r="AN93" s="229"/>
    </row>
    <row r="94" spans="1:40" ht="14" x14ac:dyDescent="0.15">
      <c r="A94" s="19" t="str">
        <f>'Tariffs July 2023'!K63</f>
        <v>Sumo Power</v>
      </c>
      <c r="B94" s="106">
        <f>'Tariffs July 2023'!G63</f>
        <v>43646</v>
      </c>
      <c r="C94" s="107">
        <f>91*'Tariffs July 2023'!M63/100</f>
        <v>109.19999999999999</v>
      </c>
      <c r="D94" s="107">
        <f>($C$78*$C$79)*'Tariffs July 2023'!N63/100</f>
        <v>155.99999999999997</v>
      </c>
      <c r="E94" s="107">
        <f>($C$78*$C$80)*'Tariffs July 2023'!AH63/100</f>
        <v>337.59</v>
      </c>
      <c r="F94" s="107">
        <f>($C$78*$C$81)*'Tariffs July 2023'!W63/100</f>
        <v>131</v>
      </c>
      <c r="G94" s="107">
        <f t="shared" si="23"/>
        <v>733.79</v>
      </c>
      <c r="H94" s="108">
        <f t="shared" si="24"/>
        <v>2935.16</v>
      </c>
      <c r="I94" s="109">
        <f t="shared" si="22"/>
        <v>3228.6759999999999</v>
      </c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</row>
    <row r="95" spans="1:40" customFormat="1" ht="14" x14ac:dyDescent="0.15">
      <c r="A95" s="19" t="str">
        <f>'Tariffs July 2023'!K64</f>
        <v>CovaU</v>
      </c>
      <c r="B95" s="106">
        <f>'Tariffs July 2023'!G64</f>
        <v>43646</v>
      </c>
      <c r="C95" s="107">
        <f>91*'Tariffs July 2023'!M64/100</f>
        <v>118.11799999999999</v>
      </c>
      <c r="D95" s="107">
        <f>($C$78*$C$79)*'Tariffs July 2023'!N64/100</f>
        <v>148.76363636363635</v>
      </c>
      <c r="E95" s="107">
        <f>($C$78*$C$80)*'Tariffs July 2023'!AH64/100</f>
        <v>336.38</v>
      </c>
      <c r="F95" s="107">
        <f>($C$78*$C$81)*'Tariffs July 2023'!W64/100</f>
        <v>114.77272727272727</v>
      </c>
      <c r="G95" s="107">
        <f t="shared" ref="G95:G98" si="25">SUM(C95:F95)</f>
        <v>718.03436363636365</v>
      </c>
      <c r="H95" s="108">
        <f t="shared" ref="H95:H98" si="26">G95*4</f>
        <v>2872.1374545454546</v>
      </c>
      <c r="I95" s="109">
        <f t="shared" ref="I95:I98" si="27">H95*1.1</f>
        <v>3159.3512000000005</v>
      </c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</row>
    <row r="96" spans="1:40" customFormat="1" ht="14" x14ac:dyDescent="0.15">
      <c r="A96" s="19" t="str">
        <f>'Tariffs July 2023'!K65</f>
        <v>Momentum Energy</v>
      </c>
      <c r="B96" s="106">
        <f>'Tariffs July 2023'!G65</f>
        <v>43646</v>
      </c>
      <c r="C96" s="107">
        <f>91*'Tariffs July 2023'!M65/100</f>
        <v>123.30500000000001</v>
      </c>
      <c r="D96" s="107">
        <f>($C$78*$C$79)*'Tariffs July 2023'!N65/100</f>
        <v>163.6</v>
      </c>
      <c r="E96" s="107">
        <f>($C$78*$C$80)*'Tariffs July 2023'!AH65/100</f>
        <v>315.81</v>
      </c>
      <c r="F96" s="107">
        <f>($C$78*$C$81)*'Tariffs July 2023'!W65/100</f>
        <v>121</v>
      </c>
      <c r="G96" s="107">
        <f t="shared" si="25"/>
        <v>723.71499999999992</v>
      </c>
      <c r="H96" s="108">
        <f t="shared" si="26"/>
        <v>2894.8599999999997</v>
      </c>
      <c r="I96" s="109">
        <f t="shared" si="27"/>
        <v>3184.346</v>
      </c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29"/>
      <c r="AE96" s="229"/>
      <c r="AF96" s="229"/>
      <c r="AG96" s="229"/>
      <c r="AH96" s="229"/>
      <c r="AI96" s="229"/>
      <c r="AJ96" s="229"/>
      <c r="AK96" s="229"/>
      <c r="AL96" s="229"/>
      <c r="AM96" s="229"/>
      <c r="AN96" s="229"/>
    </row>
    <row r="97" spans="1:40" customFormat="1" ht="14" x14ac:dyDescent="0.15">
      <c r="A97" s="19" t="str">
        <f>'Tariffs July 2023'!K66</f>
        <v>Nectr</v>
      </c>
      <c r="B97" s="106">
        <f>'Tariffs July 2023'!G66</f>
        <v>43646</v>
      </c>
      <c r="C97" s="107">
        <f>91*'Tariffs July 2023'!M66/100</f>
        <v>96.708181818181814</v>
      </c>
      <c r="D97" s="107">
        <f>($C$78*$C$79)*'Tariffs July 2023'!N66/100</f>
        <v>155.41818181818181</v>
      </c>
      <c r="E97" s="107">
        <f>($C$78*$C$80)*'Tariffs July 2023'!AH66/100</f>
        <v>367.29</v>
      </c>
      <c r="F97" s="107">
        <f>($C$78*$C$81)*'Tariffs July 2023'!W66/100</f>
        <v>111.77272727272727</v>
      </c>
      <c r="G97" s="107">
        <f t="shared" si="25"/>
        <v>731.18909090909096</v>
      </c>
      <c r="H97" s="108">
        <f t="shared" si="26"/>
        <v>2924.7563636363639</v>
      </c>
      <c r="I97" s="109">
        <f t="shared" si="27"/>
        <v>3217.2320000000004</v>
      </c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</row>
    <row r="98" spans="1:40" customFormat="1" ht="14" x14ac:dyDescent="0.15">
      <c r="A98" s="19" t="str">
        <f>'Tariffs July 2023'!K67</f>
        <v>OVO Energy</v>
      </c>
      <c r="B98" s="106">
        <f>'Tariffs July 2023'!G67</f>
        <v>43646</v>
      </c>
      <c r="C98" s="107">
        <f>91*'Tariffs July 2023'!M67/100</f>
        <v>113.29499999999999</v>
      </c>
      <c r="D98" s="107">
        <f>($C$78*$C$79)*'Tariffs July 2023'!N67/100</f>
        <v>141.99999999999997</v>
      </c>
      <c r="E98" s="107">
        <f>($C$78*$C$80)*'Tariffs July 2023'!AH67/100</f>
        <v>312.18</v>
      </c>
      <c r="F98" s="107">
        <f>($C$78*$C$81)*'Tariffs July 2023'!W67/100</f>
        <v>127</v>
      </c>
      <c r="G98" s="107">
        <f t="shared" si="25"/>
        <v>694.47499999999991</v>
      </c>
      <c r="H98" s="108">
        <f t="shared" si="26"/>
        <v>2777.8999999999996</v>
      </c>
      <c r="I98" s="109">
        <f t="shared" si="27"/>
        <v>3055.69</v>
      </c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  <c r="AD98" s="229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</row>
    <row r="99" spans="1:40" customFormat="1" x14ac:dyDescent="0.15">
      <c r="A99" s="229"/>
      <c r="B99" s="229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29"/>
      <c r="AN99" s="229"/>
    </row>
    <row r="100" spans="1:40" customFormat="1" x14ac:dyDescent="0.15">
      <c r="A100" s="229"/>
      <c r="B100" s="229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</row>
    <row r="101" spans="1:40" customFormat="1" x14ac:dyDescent="0.15">
      <c r="A101" s="229"/>
      <c r="B101" s="229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</row>
    <row r="102" spans="1:40" customFormat="1" x14ac:dyDescent="0.15">
      <c r="A102" s="229"/>
      <c r="B102" s="229"/>
      <c r="C102" s="229"/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29"/>
      <c r="AD102" s="229"/>
      <c r="AE102" s="229"/>
      <c r="AF102" s="229"/>
      <c r="AG102" s="229"/>
      <c r="AH102" s="229"/>
      <c r="AI102" s="229"/>
      <c r="AJ102" s="229"/>
      <c r="AK102" s="229"/>
      <c r="AL102" s="229"/>
      <c r="AM102" s="229"/>
      <c r="AN102" s="229"/>
    </row>
    <row r="103" spans="1:40" customFormat="1" x14ac:dyDescent="0.15">
      <c r="A103" s="229"/>
      <c r="B103" s="229"/>
      <c r="C103" s="229"/>
      <c r="D103" s="229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  <c r="AD103" s="229"/>
      <c r="AE103" s="229"/>
      <c r="AF103" s="229"/>
      <c r="AG103" s="229"/>
      <c r="AH103" s="229"/>
      <c r="AI103" s="229"/>
      <c r="AJ103" s="229"/>
      <c r="AK103" s="229"/>
      <c r="AL103" s="229"/>
      <c r="AM103" s="229"/>
      <c r="AN103" s="229"/>
    </row>
    <row r="104" spans="1:40" customFormat="1" x14ac:dyDescent="0.15">
      <c r="A104" s="229"/>
      <c r="B104" s="229"/>
      <c r="C104" s="229"/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/>
      <c r="AF104" s="229"/>
      <c r="AG104" s="229"/>
      <c r="AH104" s="229"/>
      <c r="AI104" s="229"/>
      <c r="AJ104" s="229"/>
      <c r="AK104" s="229"/>
      <c r="AL104" s="229"/>
      <c r="AM104" s="229"/>
      <c r="AN104" s="229"/>
    </row>
    <row r="105" spans="1:40" customFormat="1" x14ac:dyDescent="0.15">
      <c r="A105" s="229"/>
      <c r="B105" s="229"/>
      <c r="C105" s="229"/>
      <c r="D105" s="229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  <c r="AD105" s="229"/>
      <c r="AE105" s="229"/>
      <c r="AF105" s="229"/>
      <c r="AG105" s="229"/>
      <c r="AH105" s="229"/>
      <c r="AI105" s="229"/>
      <c r="AJ105" s="229"/>
      <c r="AK105" s="229"/>
      <c r="AL105" s="229"/>
      <c r="AM105" s="229"/>
      <c r="AN105" s="229"/>
    </row>
    <row r="106" spans="1:40" customFormat="1" x14ac:dyDescent="0.15">
      <c r="A106" s="229"/>
      <c r="B106" s="229"/>
      <c r="C106" s="229"/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  <c r="AD106" s="229"/>
      <c r="AE106" s="229"/>
      <c r="AF106" s="229"/>
      <c r="AG106" s="229"/>
      <c r="AH106" s="229"/>
      <c r="AI106" s="229"/>
      <c r="AJ106" s="229"/>
      <c r="AK106" s="229"/>
      <c r="AL106" s="229"/>
      <c r="AM106" s="229"/>
      <c r="AN106" s="229"/>
    </row>
    <row r="107" spans="1:40" customFormat="1" x14ac:dyDescent="0.15">
      <c r="A107" s="229"/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229"/>
      <c r="AH107" s="229"/>
      <c r="AI107" s="229"/>
      <c r="AJ107" s="229"/>
      <c r="AK107" s="229"/>
      <c r="AL107" s="229"/>
      <c r="AM107" s="229"/>
      <c r="AN107" s="229"/>
    </row>
    <row r="108" spans="1:40" customFormat="1" x14ac:dyDescent="0.15">
      <c r="A108" s="229"/>
      <c r="B108" s="229"/>
      <c r="C108" s="229"/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  <c r="AA108" s="229"/>
      <c r="AB108" s="229"/>
      <c r="AC108" s="229"/>
      <c r="AD108" s="229"/>
      <c r="AE108" s="229"/>
      <c r="AF108" s="229"/>
      <c r="AG108" s="229"/>
      <c r="AH108" s="229"/>
      <c r="AI108" s="229"/>
      <c r="AJ108" s="229"/>
      <c r="AK108" s="229"/>
      <c r="AL108" s="229"/>
      <c r="AM108" s="229"/>
      <c r="AN108" s="229"/>
    </row>
    <row r="109" spans="1:40" customFormat="1" x14ac:dyDescent="0.15">
      <c r="A109" s="229"/>
      <c r="B109" s="229"/>
      <c r="C109" s="229"/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29"/>
      <c r="AE109" s="229"/>
      <c r="AF109" s="229"/>
      <c r="AG109" s="229"/>
      <c r="AH109" s="229"/>
      <c r="AI109" s="229"/>
      <c r="AJ109" s="229"/>
      <c r="AK109" s="229"/>
      <c r="AL109" s="229"/>
      <c r="AM109" s="229"/>
      <c r="AN109" s="229"/>
    </row>
    <row r="110" spans="1:40" customFormat="1" x14ac:dyDescent="0.15">
      <c r="A110" s="229"/>
      <c r="B110" s="229"/>
      <c r="C110" s="229"/>
      <c r="D110" s="229"/>
      <c r="E110" s="229"/>
      <c r="F110" s="229"/>
      <c r="G110" s="229"/>
      <c r="H110" s="229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  <c r="AA110" s="229"/>
      <c r="AB110" s="229"/>
      <c r="AC110" s="229"/>
      <c r="AD110" s="229"/>
      <c r="AE110" s="229"/>
      <c r="AF110" s="229"/>
      <c r="AG110" s="229"/>
      <c r="AH110" s="229"/>
      <c r="AI110" s="229"/>
      <c r="AJ110" s="229"/>
      <c r="AK110" s="229"/>
      <c r="AL110" s="229"/>
      <c r="AM110" s="229"/>
      <c r="AN110" s="229"/>
    </row>
    <row r="111" spans="1:40" customFormat="1" x14ac:dyDescent="0.15">
      <c r="A111" s="229"/>
      <c r="B111" s="229"/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29"/>
      <c r="AE111" s="229"/>
      <c r="AF111" s="229"/>
      <c r="AG111" s="229"/>
      <c r="AH111" s="229"/>
      <c r="AI111" s="229"/>
      <c r="AJ111" s="229"/>
      <c r="AK111" s="229"/>
      <c r="AL111" s="229"/>
      <c r="AM111" s="229"/>
      <c r="AN111" s="229"/>
    </row>
    <row r="112" spans="1:40" customFormat="1" x14ac:dyDescent="0.15">
      <c r="A112" s="229"/>
      <c r="B112" s="229"/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  <c r="AA112" s="229"/>
      <c r="AB112" s="229"/>
      <c r="AC112" s="229"/>
      <c r="AD112" s="229"/>
      <c r="AE112" s="229"/>
      <c r="AF112" s="229"/>
      <c r="AG112" s="229"/>
      <c r="AH112" s="229"/>
      <c r="AI112" s="229"/>
      <c r="AJ112" s="229"/>
      <c r="AK112" s="229"/>
      <c r="AL112" s="229"/>
      <c r="AM112" s="229"/>
      <c r="AN112" s="229"/>
    </row>
    <row r="113" spans="1:40" customFormat="1" x14ac:dyDescent="0.15">
      <c r="A113" s="229"/>
      <c r="B113" s="229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29"/>
      <c r="AE113" s="229"/>
      <c r="AF113" s="229"/>
      <c r="AG113" s="229"/>
      <c r="AH113" s="229"/>
      <c r="AI113" s="229"/>
      <c r="AJ113" s="229"/>
      <c r="AK113" s="229"/>
      <c r="AL113" s="229"/>
      <c r="AM113" s="229"/>
      <c r="AN113" s="229"/>
    </row>
    <row r="114" spans="1:40" customFormat="1" x14ac:dyDescent="0.15">
      <c r="A114" s="229"/>
      <c r="B114" s="229"/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229"/>
      <c r="AJ114" s="229"/>
      <c r="AK114" s="229"/>
      <c r="AL114" s="229"/>
      <c r="AM114" s="229"/>
      <c r="AN114" s="229"/>
    </row>
    <row r="115" spans="1:40" customFormat="1" x14ac:dyDescent="0.15">
      <c r="A115" s="229"/>
      <c r="B115" s="229"/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  <c r="AC115" s="229"/>
      <c r="AD115" s="229"/>
      <c r="AE115" s="229"/>
      <c r="AF115" s="229"/>
      <c r="AG115" s="229"/>
      <c r="AH115" s="229"/>
      <c r="AI115" s="229"/>
      <c r="AJ115" s="229"/>
      <c r="AK115" s="229"/>
      <c r="AL115" s="229"/>
      <c r="AM115" s="229"/>
      <c r="AN115" s="229"/>
    </row>
    <row r="116" spans="1:40" customFormat="1" x14ac:dyDescent="0.15">
      <c r="A116" s="229"/>
      <c r="B116" s="229"/>
      <c r="C116" s="229"/>
      <c r="D116" s="229"/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29"/>
      <c r="AE116" s="229"/>
      <c r="AF116" s="229"/>
      <c r="AG116" s="229"/>
      <c r="AH116" s="229"/>
      <c r="AI116" s="229"/>
      <c r="AJ116" s="229"/>
      <c r="AK116" s="229"/>
      <c r="AL116" s="229"/>
      <c r="AM116" s="229"/>
      <c r="AN116" s="229"/>
    </row>
    <row r="117" spans="1:40" customFormat="1" x14ac:dyDescent="0.15">
      <c r="A117" s="229"/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29"/>
      <c r="AE117" s="229"/>
      <c r="AF117" s="229"/>
      <c r="AG117" s="229"/>
      <c r="AH117" s="229"/>
      <c r="AI117" s="229"/>
      <c r="AJ117" s="229"/>
      <c r="AK117" s="229"/>
      <c r="AL117" s="229"/>
      <c r="AM117" s="229"/>
      <c r="AN117" s="229"/>
    </row>
    <row r="118" spans="1:40" customFormat="1" x14ac:dyDescent="0.15">
      <c r="A118" s="229"/>
      <c r="B118" s="229"/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  <c r="AH118" s="229"/>
      <c r="AI118" s="229"/>
      <c r="AJ118" s="229"/>
      <c r="AK118" s="229"/>
      <c r="AL118" s="229"/>
      <c r="AM118" s="229"/>
      <c r="AN118" s="229"/>
    </row>
    <row r="119" spans="1:40" customFormat="1" x14ac:dyDescent="0.15">
      <c r="A119" s="229"/>
      <c r="B119" s="229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  <c r="AF119" s="229"/>
      <c r="AG119" s="229"/>
      <c r="AH119" s="229"/>
      <c r="AI119" s="229"/>
      <c r="AJ119" s="229"/>
      <c r="AK119" s="229"/>
      <c r="AL119" s="229"/>
      <c r="AM119" s="229"/>
      <c r="AN119" s="229"/>
    </row>
    <row r="120" spans="1:40" customFormat="1" x14ac:dyDescent="0.15">
      <c r="A120" s="229"/>
      <c r="B120" s="229"/>
      <c r="C120" s="229"/>
      <c r="D120" s="229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29"/>
      <c r="AE120" s="229"/>
      <c r="AF120" s="229"/>
      <c r="AG120" s="229"/>
      <c r="AH120" s="229"/>
      <c r="AI120" s="229"/>
      <c r="AJ120" s="229"/>
      <c r="AK120" s="229"/>
      <c r="AL120" s="229"/>
      <c r="AM120" s="229"/>
      <c r="AN120" s="229"/>
    </row>
    <row r="121" spans="1:40" customFormat="1" x14ac:dyDescent="0.15">
      <c r="A121" s="229"/>
      <c r="B121" s="229"/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  <c r="AF121" s="229"/>
      <c r="AG121" s="229"/>
      <c r="AH121" s="229"/>
      <c r="AI121" s="229"/>
      <c r="AJ121" s="229"/>
      <c r="AK121" s="229"/>
      <c r="AL121" s="229"/>
      <c r="AM121" s="229"/>
      <c r="AN121" s="229"/>
    </row>
    <row r="122" spans="1:40" customFormat="1" x14ac:dyDescent="0.15">
      <c r="A122" s="229"/>
      <c r="B122" s="229"/>
      <c r="C122" s="229"/>
      <c r="D122" s="229"/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  <c r="AH122" s="229"/>
      <c r="AI122" s="229"/>
      <c r="AJ122" s="229"/>
      <c r="AK122" s="229"/>
      <c r="AL122" s="229"/>
      <c r="AM122" s="229"/>
      <c r="AN122" s="229"/>
    </row>
    <row r="123" spans="1:40" customFormat="1" x14ac:dyDescent="0.15">
      <c r="A123" s="229"/>
      <c r="B123" s="229"/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29"/>
      <c r="AE123" s="229"/>
      <c r="AF123" s="229"/>
      <c r="AG123" s="229"/>
      <c r="AH123" s="229"/>
      <c r="AI123" s="229"/>
      <c r="AJ123" s="229"/>
      <c r="AK123" s="229"/>
      <c r="AL123" s="229"/>
      <c r="AM123" s="229"/>
      <c r="AN123" s="229"/>
    </row>
    <row r="124" spans="1:40" customFormat="1" x14ac:dyDescent="0.15">
      <c r="A124" s="229"/>
      <c r="B124" s="229"/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  <c r="AA124" s="229"/>
      <c r="AB124" s="229"/>
      <c r="AC124" s="229"/>
      <c r="AD124" s="229"/>
      <c r="AE124" s="229"/>
      <c r="AF124" s="229"/>
      <c r="AG124" s="229"/>
      <c r="AH124" s="229"/>
      <c r="AI124" s="229"/>
      <c r="AJ124" s="229"/>
      <c r="AK124" s="229"/>
      <c r="AL124" s="229"/>
      <c r="AM124" s="229"/>
      <c r="AN124" s="229"/>
    </row>
    <row r="125" spans="1:40" customFormat="1" x14ac:dyDescent="0.15">
      <c r="A125" s="229"/>
      <c r="B125" s="229"/>
      <c r="C125" s="229"/>
      <c r="D125" s="229"/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  <c r="AA125" s="229"/>
      <c r="AB125" s="229"/>
      <c r="AC125" s="229"/>
      <c r="AD125" s="229"/>
      <c r="AE125" s="229"/>
      <c r="AF125" s="229"/>
      <c r="AG125" s="229"/>
      <c r="AH125" s="229"/>
      <c r="AI125" s="229"/>
      <c r="AJ125" s="229"/>
      <c r="AK125" s="229"/>
      <c r="AL125" s="229"/>
      <c r="AM125" s="229"/>
      <c r="AN125" s="229"/>
    </row>
    <row r="126" spans="1:40" customFormat="1" x14ac:dyDescent="0.15">
      <c r="A126" s="229"/>
      <c r="B126" s="229"/>
      <c r="C126" s="229"/>
      <c r="D126" s="229"/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  <c r="AA126" s="229"/>
      <c r="AB126" s="229"/>
      <c r="AC126" s="229"/>
      <c r="AD126" s="229"/>
      <c r="AE126" s="229"/>
      <c r="AF126" s="229"/>
      <c r="AG126" s="229"/>
      <c r="AH126" s="229"/>
      <c r="AI126" s="229"/>
      <c r="AJ126" s="229"/>
      <c r="AK126" s="229"/>
      <c r="AL126" s="229"/>
      <c r="AM126" s="229"/>
      <c r="AN126" s="229"/>
    </row>
    <row r="127" spans="1:40" customFormat="1" x14ac:dyDescent="0.15">
      <c r="A127" s="229"/>
      <c r="B127" s="229"/>
      <c r="C127" s="229"/>
      <c r="D127" s="229"/>
      <c r="E127" s="229"/>
      <c r="F127" s="229"/>
      <c r="G127" s="229"/>
      <c r="H127" s="229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  <c r="AA127" s="229"/>
      <c r="AB127" s="229"/>
      <c r="AC127" s="229"/>
      <c r="AD127" s="229"/>
      <c r="AE127" s="229"/>
      <c r="AF127" s="229"/>
      <c r="AG127" s="229"/>
      <c r="AH127" s="229"/>
      <c r="AI127" s="229"/>
      <c r="AJ127" s="229"/>
      <c r="AK127" s="229"/>
      <c r="AL127" s="229"/>
      <c r="AM127" s="229"/>
      <c r="AN127" s="229"/>
    </row>
    <row r="128" spans="1:40" customFormat="1" x14ac:dyDescent="0.15">
      <c r="A128" s="229"/>
      <c r="B128" s="229"/>
      <c r="C128" s="229"/>
      <c r="D128" s="229"/>
      <c r="E128" s="229"/>
      <c r="F128" s="229"/>
      <c r="G128" s="229"/>
      <c r="H128" s="229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29"/>
      <c r="AF128" s="229"/>
      <c r="AG128" s="229"/>
      <c r="AH128" s="229"/>
      <c r="AI128" s="229"/>
      <c r="AJ128" s="229"/>
      <c r="AK128" s="229"/>
      <c r="AL128" s="229"/>
      <c r="AM128" s="229"/>
      <c r="AN128" s="229"/>
    </row>
    <row r="129" spans="1:40" customFormat="1" x14ac:dyDescent="0.15">
      <c r="A129" s="229"/>
      <c r="B129" s="229"/>
      <c r="C129" s="229"/>
      <c r="D129" s="229"/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</row>
    <row r="130" spans="1:40" customFormat="1" x14ac:dyDescent="0.15">
      <c r="A130" s="229"/>
      <c r="B130" s="229"/>
      <c r="C130" s="229"/>
      <c r="D130" s="229"/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</row>
    <row r="131" spans="1:40" customFormat="1" x14ac:dyDescent="0.15">
      <c r="A131" s="229"/>
      <c r="B131" s="229"/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</row>
    <row r="132" spans="1:40" customFormat="1" x14ac:dyDescent="0.15">
      <c r="A132" s="229"/>
      <c r="B132" s="229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</row>
    <row r="133" spans="1:40" customFormat="1" x14ac:dyDescent="0.15">
      <c r="A133" s="229"/>
      <c r="B133" s="229"/>
      <c r="C133" s="229"/>
      <c r="D133" s="229"/>
      <c r="E133" s="229"/>
      <c r="F133" s="229"/>
      <c r="G133" s="229"/>
      <c r="H133" s="229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</row>
    <row r="134" spans="1:40" customFormat="1" x14ac:dyDescent="0.15">
      <c r="A134" s="229"/>
      <c r="B134" s="229"/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</row>
    <row r="135" spans="1:40" customFormat="1" x14ac:dyDescent="0.15">
      <c r="A135" s="229"/>
      <c r="B135" s="229"/>
      <c r="C135" s="229"/>
      <c r="D135" s="229"/>
      <c r="E135" s="229"/>
      <c r="F135" s="229"/>
      <c r="G135" s="229"/>
      <c r="H135" s="229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</row>
    <row r="136" spans="1:40" customFormat="1" x14ac:dyDescent="0.15">
      <c r="A136" s="229"/>
      <c r="B136" s="229"/>
      <c r="C136" s="229"/>
      <c r="D136" s="229"/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</row>
    <row r="137" spans="1:40" customFormat="1" x14ac:dyDescent="0.15">
      <c r="A137" s="229"/>
      <c r="B137" s="229"/>
      <c r="C137" s="229"/>
      <c r="D137" s="229"/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</row>
    <row r="138" spans="1:40" customFormat="1" x14ac:dyDescent="0.15">
      <c r="A138" s="229"/>
      <c r="B138" s="229"/>
      <c r="C138" s="229"/>
      <c r="D138" s="229"/>
      <c r="E138" s="229"/>
      <c r="F138" s="229"/>
      <c r="G138" s="229"/>
      <c r="H138" s="229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</row>
    <row r="139" spans="1:40" customFormat="1" x14ac:dyDescent="0.15">
      <c r="A139" s="229"/>
      <c r="B139" s="229"/>
      <c r="C139" s="229"/>
      <c r="D139" s="229"/>
      <c r="E139" s="229"/>
      <c r="F139" s="229"/>
      <c r="G139" s="229"/>
      <c r="H139" s="229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</row>
    <row r="140" spans="1:40" customFormat="1" x14ac:dyDescent="0.15">
      <c r="A140" s="229"/>
      <c r="B140" s="229"/>
      <c r="C140" s="229"/>
      <c r="D140" s="229"/>
      <c r="E140" s="229"/>
      <c r="F140" s="229"/>
      <c r="G140" s="229"/>
      <c r="H140" s="229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</row>
    <row r="141" spans="1:40" customFormat="1" x14ac:dyDescent="0.15">
      <c r="A141" s="229"/>
      <c r="B141" s="229"/>
      <c r="C141" s="229"/>
      <c r="D141" s="229"/>
      <c r="E141" s="229"/>
      <c r="F141" s="229"/>
      <c r="G141" s="229"/>
      <c r="H141" s="229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  <c r="AA141" s="229"/>
      <c r="AB141" s="229"/>
      <c r="AC141" s="229"/>
      <c r="AD141" s="229"/>
      <c r="AE141" s="229"/>
      <c r="AF141" s="229"/>
      <c r="AG141" s="229"/>
      <c r="AH141" s="229"/>
      <c r="AI141" s="229"/>
      <c r="AJ141" s="229"/>
      <c r="AK141" s="229"/>
      <c r="AL141" s="229"/>
      <c r="AM141" s="229"/>
      <c r="AN141" s="229"/>
    </row>
    <row r="142" spans="1:40" customFormat="1" x14ac:dyDescent="0.15">
      <c r="A142" s="229"/>
      <c r="B142" s="229"/>
      <c r="C142" s="229"/>
      <c r="D142" s="229"/>
      <c r="E142" s="229"/>
      <c r="F142" s="229"/>
      <c r="G142" s="229"/>
      <c r="H142" s="229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</row>
    <row r="143" spans="1:40" customFormat="1" x14ac:dyDescent="0.15">
      <c r="A143" s="229"/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</row>
    <row r="144" spans="1:40" customFormat="1" x14ac:dyDescent="0.15">
      <c r="A144" s="229"/>
      <c r="B144" s="229"/>
      <c r="C144" s="229"/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</row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</sheetData>
  <sheetProtection algorithmName="SHA-512" hashValue="PQDEuFCAl7G8uegRnLuWyVHKQ72E/bh/OI1fgqukHhl+S+/p2WCKQirP0psOJ2FPW4b5n+bFHMM/L9/wVn4TGw==" saltValue="iJalyi1LFEQy83oGc6WWug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S93"/>
  <sheetViews>
    <sheetView zoomScale="113" zoomScaleNormal="113" workbookViewId="0">
      <selection activeCell="A2" sqref="A2:XFD36"/>
    </sheetView>
  </sheetViews>
  <sheetFormatPr baseColWidth="10" defaultColWidth="15.5" defaultRowHeight="13" x14ac:dyDescent="0.15"/>
  <cols>
    <col min="1" max="1" width="6.6640625" customWidth="1"/>
    <col min="3" max="3" width="6.1640625" customWidth="1"/>
    <col min="4" max="4" width="9.83203125" customWidth="1"/>
    <col min="5" max="5" width="7.1640625" customWidth="1"/>
    <col min="6" max="6" width="10.1640625" customWidth="1"/>
    <col min="8" max="8" width="8.6640625" customWidth="1"/>
    <col min="9" max="9" width="11.5" customWidth="1"/>
    <col min="10" max="10" width="10.33203125" customWidth="1"/>
  </cols>
  <sheetData>
    <row r="1" spans="1:45" ht="56" x14ac:dyDescent="0.15">
      <c r="A1" s="68" t="s">
        <v>36</v>
      </c>
      <c r="B1" s="68" t="s">
        <v>37</v>
      </c>
      <c r="C1" s="69" t="s">
        <v>38</v>
      </c>
      <c r="D1" s="70" t="s">
        <v>39</v>
      </c>
      <c r="E1" s="70" t="s">
        <v>117</v>
      </c>
      <c r="F1" s="70" t="s">
        <v>118</v>
      </c>
      <c r="G1" s="68" t="s">
        <v>157</v>
      </c>
      <c r="H1" s="71" t="s">
        <v>158</v>
      </c>
      <c r="I1" s="71" t="s">
        <v>159</v>
      </c>
      <c r="J1" s="71" t="s">
        <v>160</v>
      </c>
      <c r="K1" s="70" t="s">
        <v>161</v>
      </c>
      <c r="L1" s="68" t="s">
        <v>116</v>
      </c>
      <c r="M1" s="72" t="s">
        <v>162</v>
      </c>
      <c r="N1" s="73" t="s">
        <v>184</v>
      </c>
      <c r="O1" s="73" t="s">
        <v>185</v>
      </c>
      <c r="P1" s="73" t="s">
        <v>92</v>
      </c>
      <c r="Q1" s="73" t="s">
        <v>93</v>
      </c>
      <c r="R1" s="73" t="s">
        <v>106</v>
      </c>
      <c r="S1" s="73" t="s">
        <v>41</v>
      </c>
      <c r="T1" s="73" t="s">
        <v>76</v>
      </c>
      <c r="U1" s="73" t="s">
        <v>2</v>
      </c>
      <c r="V1" s="74" t="s">
        <v>3</v>
      </c>
      <c r="W1" s="75" t="s">
        <v>4</v>
      </c>
      <c r="X1" s="75" t="s">
        <v>113</v>
      </c>
      <c r="Y1" s="75" t="s">
        <v>114</v>
      </c>
      <c r="Z1" s="75" t="s">
        <v>130</v>
      </c>
      <c r="AA1" s="75" t="s">
        <v>131</v>
      </c>
      <c r="AB1" s="75" t="s">
        <v>54</v>
      </c>
      <c r="AC1" s="75" t="s">
        <v>55</v>
      </c>
      <c r="AD1" s="75" t="s">
        <v>56</v>
      </c>
      <c r="AE1" s="76" t="s">
        <v>57</v>
      </c>
      <c r="AF1" s="77" t="s">
        <v>58</v>
      </c>
      <c r="AG1" s="77" t="s">
        <v>59</v>
      </c>
      <c r="AH1" s="78" t="s">
        <v>60</v>
      </c>
      <c r="AI1" s="78" t="s">
        <v>137</v>
      </c>
      <c r="AJ1" s="78" t="s">
        <v>138</v>
      </c>
      <c r="AK1" s="78" t="s">
        <v>139</v>
      </c>
      <c r="AL1" s="139" t="s">
        <v>285</v>
      </c>
      <c r="AM1" s="139" t="s">
        <v>286</v>
      </c>
      <c r="AN1" s="139" t="s">
        <v>287</v>
      </c>
      <c r="AO1" s="79" t="s">
        <v>140</v>
      </c>
      <c r="AP1" s="80" t="s">
        <v>141</v>
      </c>
      <c r="AQ1" s="80" t="s">
        <v>142</v>
      </c>
      <c r="AR1" s="81" t="s">
        <v>143</v>
      </c>
      <c r="AS1" s="71" t="s">
        <v>171</v>
      </c>
    </row>
    <row r="2" spans="1:45" ht="15" x14ac:dyDescent="0.2">
      <c r="A2" s="61">
        <v>10422</v>
      </c>
      <c r="B2" s="192">
        <v>42565</v>
      </c>
      <c r="C2" s="62" t="s">
        <v>295</v>
      </c>
      <c r="D2" s="63" t="s">
        <v>296</v>
      </c>
      <c r="E2" s="63"/>
      <c r="F2" s="63" t="s">
        <v>303</v>
      </c>
      <c r="G2" s="192">
        <v>42564</v>
      </c>
      <c r="H2" s="65" t="s">
        <v>297</v>
      </c>
      <c r="I2" s="65" t="s">
        <v>292</v>
      </c>
      <c r="J2" s="65"/>
      <c r="K2" s="63" t="s">
        <v>271</v>
      </c>
      <c r="L2" s="193" t="s">
        <v>315</v>
      </c>
      <c r="M2" s="177">
        <v>100.19999999999999</v>
      </c>
      <c r="N2" s="177">
        <v>21.854545454545452</v>
      </c>
      <c r="O2" s="63"/>
      <c r="P2" s="63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63"/>
      <c r="AK2" s="63"/>
      <c r="AL2" s="63"/>
      <c r="AM2" s="63"/>
      <c r="AN2" s="63"/>
      <c r="AO2" s="63" t="s">
        <v>305</v>
      </c>
      <c r="AP2" s="65" t="s">
        <v>292</v>
      </c>
      <c r="AQ2" s="65"/>
      <c r="AR2" s="65"/>
      <c r="AS2" s="194" t="s">
        <v>354</v>
      </c>
    </row>
    <row r="3" spans="1:45" ht="15" x14ac:dyDescent="0.2">
      <c r="A3" s="61">
        <v>10613</v>
      </c>
      <c r="B3" s="192">
        <v>42565</v>
      </c>
      <c r="C3" s="62" t="s">
        <v>295</v>
      </c>
      <c r="D3" s="63" t="s">
        <v>296</v>
      </c>
      <c r="E3" s="63"/>
      <c r="F3" s="63" t="s">
        <v>303</v>
      </c>
      <c r="G3" s="64">
        <v>42551</v>
      </c>
      <c r="H3" s="65" t="s">
        <v>297</v>
      </c>
      <c r="I3" s="65" t="s">
        <v>292</v>
      </c>
      <c r="J3" s="65"/>
      <c r="K3" s="63" t="s">
        <v>272</v>
      </c>
      <c r="L3" s="193" t="s">
        <v>315</v>
      </c>
      <c r="M3" s="177">
        <v>107.1</v>
      </c>
      <c r="N3" s="177">
        <v>21.299999999999997</v>
      </c>
      <c r="O3" s="63"/>
      <c r="P3" s="193"/>
      <c r="Q3" s="195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63"/>
      <c r="AK3" s="63"/>
      <c r="AL3" s="63"/>
      <c r="AM3" s="63"/>
      <c r="AN3" s="63"/>
      <c r="AO3" s="63" t="s">
        <v>305</v>
      </c>
      <c r="AP3" s="65" t="s">
        <v>292</v>
      </c>
      <c r="AQ3" s="65"/>
      <c r="AR3" s="65"/>
      <c r="AS3" s="194" t="s">
        <v>355</v>
      </c>
    </row>
    <row r="4" spans="1:45" ht="15" x14ac:dyDescent="0.2">
      <c r="A4" s="61">
        <v>8804</v>
      </c>
      <c r="B4" s="192">
        <v>42565</v>
      </c>
      <c r="C4" s="62" t="s">
        <v>295</v>
      </c>
      <c r="D4" s="63" t="s">
        <v>296</v>
      </c>
      <c r="E4" s="63"/>
      <c r="F4" s="63" t="s">
        <v>303</v>
      </c>
      <c r="G4" s="179">
        <v>42551</v>
      </c>
      <c r="H4" s="65" t="s">
        <v>292</v>
      </c>
      <c r="I4" s="65" t="s">
        <v>293</v>
      </c>
      <c r="J4" s="65"/>
      <c r="K4" s="63" t="s">
        <v>273</v>
      </c>
      <c r="L4" s="193" t="s">
        <v>315</v>
      </c>
      <c r="M4" s="177">
        <v>104.99999999999999</v>
      </c>
      <c r="N4" s="177">
        <v>21</v>
      </c>
      <c r="O4" s="63"/>
      <c r="P4" s="63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63"/>
      <c r="AK4" s="63"/>
      <c r="AL4" s="63"/>
      <c r="AM4" s="63"/>
      <c r="AN4" s="63"/>
      <c r="AO4" s="63" t="s">
        <v>305</v>
      </c>
      <c r="AP4" s="65" t="s">
        <v>292</v>
      </c>
      <c r="AQ4" s="65"/>
      <c r="AR4" s="65"/>
      <c r="AS4" s="194" t="s">
        <v>356</v>
      </c>
    </row>
    <row r="5" spans="1:45" ht="15" x14ac:dyDescent="0.2">
      <c r="A5" s="61">
        <v>1690</v>
      </c>
      <c r="B5" s="192">
        <v>42565</v>
      </c>
      <c r="C5" s="62" t="s">
        <v>295</v>
      </c>
      <c r="D5" s="63" t="s">
        <v>296</v>
      </c>
      <c r="E5" s="63"/>
      <c r="F5" s="63" t="s">
        <v>303</v>
      </c>
      <c r="G5" s="179">
        <v>42551</v>
      </c>
      <c r="H5" s="65" t="s">
        <v>297</v>
      </c>
      <c r="I5" s="65" t="s">
        <v>292</v>
      </c>
      <c r="J5" s="65"/>
      <c r="K5" s="63" t="s">
        <v>274</v>
      </c>
      <c r="L5" s="193" t="s">
        <v>315</v>
      </c>
      <c r="M5" s="177">
        <v>99.554545454545448</v>
      </c>
      <c r="N5" s="177">
        <v>21.490909090909089</v>
      </c>
      <c r="O5" s="63"/>
      <c r="P5" s="63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63"/>
      <c r="AK5" s="63"/>
      <c r="AL5" s="63"/>
      <c r="AM5" s="63"/>
      <c r="AN5" s="63"/>
      <c r="AO5" s="63" t="s">
        <v>305</v>
      </c>
      <c r="AP5" s="65" t="s">
        <v>292</v>
      </c>
      <c r="AQ5" s="65"/>
      <c r="AR5" s="65"/>
      <c r="AS5" s="194" t="s">
        <v>357</v>
      </c>
    </row>
    <row r="6" spans="1:45" ht="15" x14ac:dyDescent="0.2">
      <c r="A6" s="61">
        <v>10256</v>
      </c>
      <c r="B6" s="192">
        <v>42565</v>
      </c>
      <c r="C6" s="62" t="s">
        <v>295</v>
      </c>
      <c r="D6" s="63" t="s">
        <v>296</v>
      </c>
      <c r="E6" s="63"/>
      <c r="F6" s="63" t="s">
        <v>303</v>
      </c>
      <c r="G6" s="64">
        <v>42551</v>
      </c>
      <c r="H6" s="65" t="s">
        <v>297</v>
      </c>
      <c r="I6" s="65" t="s">
        <v>292</v>
      </c>
      <c r="J6" s="65"/>
      <c r="K6" s="63" t="s">
        <v>275</v>
      </c>
      <c r="L6" s="193" t="s">
        <v>315</v>
      </c>
      <c r="M6" s="177">
        <v>89.999999999999986</v>
      </c>
      <c r="N6" s="177">
        <v>22.66363636363636</v>
      </c>
      <c r="O6" s="63"/>
      <c r="P6" s="63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63"/>
      <c r="AK6" s="63"/>
      <c r="AL6" s="63"/>
      <c r="AM6" s="63"/>
      <c r="AN6" s="63"/>
      <c r="AO6" s="63" t="s">
        <v>305</v>
      </c>
      <c r="AP6" s="65" t="s">
        <v>292</v>
      </c>
      <c r="AQ6" s="65"/>
      <c r="AR6" s="65"/>
      <c r="AS6" s="194" t="s">
        <v>358</v>
      </c>
    </row>
    <row r="7" spans="1:45" ht="15" x14ac:dyDescent="0.2">
      <c r="A7" s="61">
        <v>10561</v>
      </c>
      <c r="B7" s="192">
        <v>42565</v>
      </c>
      <c r="C7" s="62" t="s">
        <v>295</v>
      </c>
      <c r="D7" s="63" t="s">
        <v>296</v>
      </c>
      <c r="E7" s="63"/>
      <c r="F7" s="63" t="s">
        <v>303</v>
      </c>
      <c r="G7" s="179">
        <v>42551</v>
      </c>
      <c r="H7" s="65" t="s">
        <v>297</v>
      </c>
      <c r="I7" s="65" t="s">
        <v>292</v>
      </c>
      <c r="J7" s="65"/>
      <c r="K7" s="63" t="s">
        <v>276</v>
      </c>
      <c r="L7" s="193" t="s">
        <v>315</v>
      </c>
      <c r="M7" s="177">
        <v>101.36363636363636</v>
      </c>
      <c r="N7" s="177">
        <v>21.763636363636362</v>
      </c>
      <c r="O7" s="63"/>
      <c r="P7" s="63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63"/>
      <c r="AK7" s="63"/>
      <c r="AL7" s="63"/>
      <c r="AM7" s="63"/>
      <c r="AN7" s="63"/>
      <c r="AO7" s="63" t="s">
        <v>305</v>
      </c>
      <c r="AP7" s="65" t="s">
        <v>292</v>
      </c>
      <c r="AQ7" s="65"/>
      <c r="AR7" s="65"/>
      <c r="AS7" s="194" t="s">
        <v>359</v>
      </c>
    </row>
    <row r="8" spans="1:45" ht="15" x14ac:dyDescent="0.2">
      <c r="A8" s="61">
        <v>10341</v>
      </c>
      <c r="B8" s="192">
        <v>42565</v>
      </c>
      <c r="C8" s="62" t="s">
        <v>295</v>
      </c>
      <c r="D8" s="63" t="s">
        <v>296</v>
      </c>
      <c r="E8" s="63"/>
      <c r="F8" s="63" t="s">
        <v>303</v>
      </c>
      <c r="G8" s="64">
        <v>42551</v>
      </c>
      <c r="H8" s="65" t="s">
        <v>297</v>
      </c>
      <c r="I8" s="65" t="s">
        <v>292</v>
      </c>
      <c r="J8" s="65"/>
      <c r="K8" s="63" t="s">
        <v>277</v>
      </c>
      <c r="L8" s="193" t="s">
        <v>315</v>
      </c>
      <c r="M8" s="177">
        <v>100.19999999999999</v>
      </c>
      <c r="N8" s="177">
        <v>21.849999999999998</v>
      </c>
      <c r="O8" s="63"/>
      <c r="P8" s="63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63"/>
      <c r="AK8" s="63"/>
      <c r="AL8" s="63"/>
      <c r="AM8" s="63"/>
      <c r="AN8" s="63"/>
      <c r="AO8" s="63" t="s">
        <v>305</v>
      </c>
      <c r="AP8" s="65" t="s">
        <v>292</v>
      </c>
      <c r="AQ8" s="65"/>
      <c r="AR8" s="65"/>
      <c r="AS8" t="s">
        <v>360</v>
      </c>
    </row>
    <row r="9" spans="1:45" ht="15" x14ac:dyDescent="0.2">
      <c r="A9" s="61">
        <v>3617</v>
      </c>
      <c r="B9" s="192">
        <v>42565</v>
      </c>
      <c r="C9" s="62" t="s">
        <v>295</v>
      </c>
      <c r="D9" s="63" t="s">
        <v>296</v>
      </c>
      <c r="E9" s="63"/>
      <c r="F9" s="63" t="s">
        <v>303</v>
      </c>
      <c r="G9" s="64">
        <v>42551</v>
      </c>
      <c r="H9" s="65" t="s">
        <v>297</v>
      </c>
      <c r="I9" s="65" t="s">
        <v>292</v>
      </c>
      <c r="J9" s="65"/>
      <c r="K9" s="63" t="s">
        <v>278</v>
      </c>
      <c r="L9" s="193" t="s">
        <v>315</v>
      </c>
      <c r="M9" s="177">
        <v>92.018181818181816</v>
      </c>
      <c r="N9" s="177">
        <v>22.499999999999996</v>
      </c>
      <c r="O9" s="63"/>
      <c r="P9" s="63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63"/>
      <c r="AK9" s="63"/>
      <c r="AL9" s="63"/>
      <c r="AM9" s="63"/>
      <c r="AN9" s="63"/>
      <c r="AO9" s="63" t="s">
        <v>305</v>
      </c>
      <c r="AP9" s="65" t="s">
        <v>292</v>
      </c>
      <c r="AQ9" s="65"/>
      <c r="AR9" s="65"/>
      <c r="AS9" s="194" t="s">
        <v>361</v>
      </c>
    </row>
    <row r="10" spans="1:45" ht="15" x14ac:dyDescent="0.2">
      <c r="A10" s="61">
        <v>5652</v>
      </c>
      <c r="B10" s="192">
        <v>42565</v>
      </c>
      <c r="C10" s="62" t="s">
        <v>295</v>
      </c>
      <c r="D10" s="63" t="s">
        <v>296</v>
      </c>
      <c r="E10" s="63"/>
      <c r="F10" s="63" t="s">
        <v>303</v>
      </c>
      <c r="G10" s="64">
        <v>42553</v>
      </c>
      <c r="H10" s="65" t="s">
        <v>297</v>
      </c>
      <c r="I10" s="65" t="s">
        <v>292</v>
      </c>
      <c r="J10" s="65"/>
      <c r="K10" s="63" t="s">
        <v>279</v>
      </c>
      <c r="L10" s="193" t="s">
        <v>315</v>
      </c>
      <c r="M10" s="177">
        <v>102.7181818181818</v>
      </c>
      <c r="N10" s="177">
        <v>21.136363636363633</v>
      </c>
      <c r="O10" s="63"/>
      <c r="P10" s="63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63"/>
      <c r="AK10" s="63"/>
      <c r="AL10" s="63"/>
      <c r="AM10" s="63"/>
      <c r="AN10" s="63"/>
      <c r="AO10" s="63" t="s">
        <v>305</v>
      </c>
      <c r="AP10" s="65" t="s">
        <v>292</v>
      </c>
      <c r="AQ10" s="65"/>
      <c r="AR10" s="65"/>
      <c r="AS10" s="194" t="s">
        <v>362</v>
      </c>
    </row>
    <row r="11" spans="1:45" ht="15" x14ac:dyDescent="0.2">
      <c r="A11" s="61">
        <v>10683</v>
      </c>
      <c r="B11" s="192">
        <v>42565</v>
      </c>
      <c r="C11" s="62" t="s">
        <v>295</v>
      </c>
      <c r="D11" s="63" t="s">
        <v>296</v>
      </c>
      <c r="E11" s="63"/>
      <c r="F11" s="63" t="s">
        <v>303</v>
      </c>
      <c r="G11" s="64">
        <v>42551</v>
      </c>
      <c r="H11" s="65" t="s">
        <v>292</v>
      </c>
      <c r="I11" s="65" t="s">
        <v>293</v>
      </c>
      <c r="J11" s="65"/>
      <c r="K11" s="63" t="s">
        <v>280</v>
      </c>
      <c r="L11" s="193" t="s">
        <v>315</v>
      </c>
      <c r="M11" s="177">
        <v>101.87272727272726</v>
      </c>
      <c r="N11" s="177">
        <v>20.709090909090907</v>
      </c>
      <c r="O11" s="63"/>
      <c r="P11" s="63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  <c r="AH11" s="178"/>
      <c r="AI11" s="178"/>
      <c r="AJ11" s="63"/>
      <c r="AK11" s="63"/>
      <c r="AL11" s="63"/>
      <c r="AM11" s="63"/>
      <c r="AN11" s="63"/>
      <c r="AO11" s="63" t="s">
        <v>305</v>
      </c>
      <c r="AP11" s="65" t="s">
        <v>292</v>
      </c>
      <c r="AQ11" s="65"/>
      <c r="AR11" s="65"/>
      <c r="AS11" s="194" t="s">
        <v>363</v>
      </c>
    </row>
    <row r="12" spans="1:45" ht="15" x14ac:dyDescent="0.2">
      <c r="A12" s="61">
        <v>4102</v>
      </c>
      <c r="B12" s="192">
        <v>42565</v>
      </c>
      <c r="C12" s="62" t="s">
        <v>295</v>
      </c>
      <c r="D12" s="63" t="s">
        <v>296</v>
      </c>
      <c r="E12" s="63"/>
      <c r="F12" s="63" t="s">
        <v>303</v>
      </c>
      <c r="G12" s="64">
        <v>42551</v>
      </c>
      <c r="H12" s="65" t="s">
        <v>297</v>
      </c>
      <c r="I12" s="65" t="s">
        <v>292</v>
      </c>
      <c r="J12" s="65"/>
      <c r="K12" s="63" t="s">
        <v>281</v>
      </c>
      <c r="L12" s="193" t="s">
        <v>315</v>
      </c>
      <c r="M12" s="177">
        <v>95.999999999999986</v>
      </c>
      <c r="N12" s="177">
        <v>22.099999999999998</v>
      </c>
      <c r="O12" s="63"/>
      <c r="P12" s="63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63"/>
      <c r="AK12" s="63"/>
      <c r="AL12" s="63"/>
      <c r="AM12" s="63"/>
      <c r="AN12" s="63"/>
      <c r="AO12" s="63" t="s">
        <v>305</v>
      </c>
      <c r="AP12" s="65" t="s">
        <v>292</v>
      </c>
      <c r="AQ12" s="65"/>
      <c r="AR12" s="65"/>
      <c r="AS12" s="194" t="s">
        <v>364</v>
      </c>
    </row>
    <row r="13" spans="1:45" ht="15" x14ac:dyDescent="0.2">
      <c r="A13" s="61">
        <v>9698</v>
      </c>
      <c r="B13" s="192">
        <v>42565</v>
      </c>
      <c r="C13" s="62" t="s">
        <v>295</v>
      </c>
      <c r="D13" s="63" t="s">
        <v>296</v>
      </c>
      <c r="E13" s="63"/>
      <c r="F13" s="63" t="s">
        <v>303</v>
      </c>
      <c r="G13" s="64">
        <v>42551</v>
      </c>
      <c r="H13" s="65" t="s">
        <v>297</v>
      </c>
      <c r="I13" s="65" t="s">
        <v>292</v>
      </c>
      <c r="J13" s="65"/>
      <c r="K13" s="63" t="s">
        <v>288</v>
      </c>
      <c r="L13" s="193" t="s">
        <v>315</v>
      </c>
      <c r="M13" s="177">
        <v>107.1</v>
      </c>
      <c r="N13" s="177">
        <v>21.299999999999997</v>
      </c>
      <c r="O13" s="63"/>
      <c r="P13" s="63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63"/>
      <c r="AK13" s="63"/>
      <c r="AL13" s="63"/>
      <c r="AM13" s="63"/>
      <c r="AN13" s="63"/>
      <c r="AO13" s="63" t="s">
        <v>305</v>
      </c>
      <c r="AP13" s="65" t="s">
        <v>292</v>
      </c>
      <c r="AQ13" s="65"/>
      <c r="AR13" s="65"/>
      <c r="AS13" s="194" t="s">
        <v>365</v>
      </c>
    </row>
    <row r="14" spans="1:45" ht="15" x14ac:dyDescent="0.2">
      <c r="A14" s="61">
        <v>10489</v>
      </c>
      <c r="B14" s="192">
        <v>42565</v>
      </c>
      <c r="C14" s="62" t="s">
        <v>295</v>
      </c>
      <c r="D14" s="63" t="s">
        <v>296</v>
      </c>
      <c r="E14" s="63"/>
      <c r="F14" s="63" t="s">
        <v>303</v>
      </c>
      <c r="G14" s="64">
        <v>42551</v>
      </c>
      <c r="H14" s="65" t="s">
        <v>297</v>
      </c>
      <c r="I14" s="65" t="s">
        <v>292</v>
      </c>
      <c r="J14" s="65"/>
      <c r="K14" s="63" t="s">
        <v>294</v>
      </c>
      <c r="L14" s="193" t="s">
        <v>315</v>
      </c>
      <c r="M14" s="177">
        <v>99</v>
      </c>
      <c r="N14" s="177">
        <v>21.93</v>
      </c>
      <c r="O14" s="63"/>
      <c r="P14" s="63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63"/>
      <c r="AK14" s="63"/>
      <c r="AL14" s="63"/>
      <c r="AM14" s="63"/>
      <c r="AN14" s="63"/>
      <c r="AO14" s="63" t="s">
        <v>305</v>
      </c>
      <c r="AP14" s="65" t="s">
        <v>292</v>
      </c>
      <c r="AQ14" s="65"/>
      <c r="AR14" s="65"/>
      <c r="AS14" s="194" t="s">
        <v>366</v>
      </c>
    </row>
    <row r="15" spans="1:45" ht="15" x14ac:dyDescent="0.2">
      <c r="A15" s="61">
        <v>9781</v>
      </c>
      <c r="B15" s="192">
        <v>42565</v>
      </c>
      <c r="C15" s="62" t="s">
        <v>295</v>
      </c>
      <c r="D15" s="63" t="s">
        <v>296</v>
      </c>
      <c r="E15" s="63"/>
      <c r="F15" s="63" t="s">
        <v>303</v>
      </c>
      <c r="G15" s="64">
        <v>42553</v>
      </c>
      <c r="H15" s="65" t="s">
        <v>297</v>
      </c>
      <c r="I15" s="65" t="s">
        <v>292</v>
      </c>
      <c r="J15" s="65"/>
      <c r="K15" s="63" t="s">
        <v>298</v>
      </c>
      <c r="L15" s="193" t="s">
        <v>315</v>
      </c>
      <c r="M15" s="177">
        <v>103.19090909090909</v>
      </c>
      <c r="N15" s="177">
        <v>21.609090909090906</v>
      </c>
      <c r="O15" s="63"/>
      <c r="P15" s="63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63"/>
      <c r="AK15" s="63"/>
      <c r="AL15" s="63"/>
      <c r="AM15" s="63"/>
      <c r="AN15" s="63"/>
      <c r="AO15" s="63" t="s">
        <v>305</v>
      </c>
      <c r="AP15" s="65" t="s">
        <v>292</v>
      </c>
      <c r="AQ15" s="65"/>
      <c r="AR15" s="65"/>
      <c r="AS15" s="194" t="s">
        <v>367</v>
      </c>
    </row>
    <row r="16" spans="1:45" ht="15" x14ac:dyDescent="0.2">
      <c r="A16" s="61">
        <v>10394</v>
      </c>
      <c r="B16" s="192">
        <v>42565</v>
      </c>
      <c r="C16" s="62" t="s">
        <v>295</v>
      </c>
      <c r="D16" s="63" t="s">
        <v>296</v>
      </c>
      <c r="E16" s="63"/>
      <c r="F16" s="63" t="s">
        <v>303</v>
      </c>
      <c r="G16" s="64">
        <v>42551</v>
      </c>
      <c r="H16" s="65" t="s">
        <v>297</v>
      </c>
      <c r="I16" s="65" t="s">
        <v>292</v>
      </c>
      <c r="J16" s="65"/>
      <c r="K16" s="63" t="s">
        <v>306</v>
      </c>
      <c r="L16" s="193" t="s">
        <v>315</v>
      </c>
      <c r="M16" s="177">
        <v>114.99999999999999</v>
      </c>
      <c r="N16" s="177">
        <v>20.599999999999998</v>
      </c>
      <c r="O16" s="63" t="s">
        <v>307</v>
      </c>
      <c r="P16" s="63">
        <v>1350</v>
      </c>
      <c r="Q16" s="178">
        <v>23.799999999999997</v>
      </c>
      <c r="R16" s="178"/>
      <c r="S16" s="178" t="s">
        <v>304</v>
      </c>
      <c r="T16" s="178"/>
      <c r="U16" s="178" t="s">
        <v>304</v>
      </c>
      <c r="V16" s="178" t="s">
        <v>304</v>
      </c>
      <c r="W16" s="178"/>
      <c r="X16" s="178"/>
      <c r="Y16" s="178"/>
      <c r="Z16" s="178"/>
      <c r="AA16" s="178"/>
      <c r="AB16" s="178"/>
      <c r="AC16" s="178"/>
      <c r="AD16" s="178" t="s">
        <v>304</v>
      </c>
      <c r="AE16" s="178"/>
      <c r="AF16" s="178"/>
      <c r="AG16" s="178"/>
      <c r="AH16" s="178"/>
      <c r="AI16" s="178"/>
      <c r="AJ16" s="63"/>
      <c r="AK16" s="63" t="s">
        <v>304</v>
      </c>
      <c r="AL16" s="63"/>
      <c r="AM16" s="63" t="s">
        <v>304</v>
      </c>
      <c r="AN16" s="63" t="s">
        <v>304</v>
      </c>
      <c r="AO16" t="s">
        <v>305</v>
      </c>
      <c r="AP16" s="65" t="s">
        <v>292</v>
      </c>
      <c r="AQ16" s="65"/>
      <c r="AR16" s="65"/>
      <c r="AS16" s="194" t="s">
        <v>368</v>
      </c>
    </row>
    <row r="17" spans="1:45" ht="15" x14ac:dyDescent="0.2">
      <c r="A17" s="61">
        <v>9912</v>
      </c>
      <c r="B17" s="192">
        <v>42565</v>
      </c>
      <c r="C17" s="62" t="s">
        <v>295</v>
      </c>
      <c r="D17" s="63" t="s">
        <v>296</v>
      </c>
      <c r="E17" s="63"/>
      <c r="F17" s="63" t="s">
        <v>303</v>
      </c>
      <c r="G17" s="64">
        <v>42551</v>
      </c>
      <c r="H17" s="65" t="s">
        <v>292</v>
      </c>
      <c r="I17" s="65" t="s">
        <v>293</v>
      </c>
      <c r="J17" s="65"/>
      <c r="K17" s="63" t="s">
        <v>308</v>
      </c>
      <c r="L17" s="193" t="s">
        <v>315</v>
      </c>
      <c r="M17" s="177">
        <v>108.43636363636362</v>
      </c>
      <c r="N17" s="177">
        <v>21</v>
      </c>
      <c r="O17" s="63"/>
      <c r="P17" s="63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63"/>
      <c r="AK17" s="63" t="s">
        <v>304</v>
      </c>
      <c r="AL17" s="63"/>
      <c r="AM17" s="63" t="s">
        <v>304</v>
      </c>
      <c r="AN17" s="63" t="s">
        <v>304</v>
      </c>
      <c r="AO17" t="s">
        <v>305</v>
      </c>
      <c r="AP17" s="65" t="s">
        <v>292</v>
      </c>
      <c r="AQ17" s="65"/>
      <c r="AR17" s="65"/>
      <c r="AS17" s="194" t="s">
        <v>369</v>
      </c>
    </row>
    <row r="18" spans="1:45" ht="15" x14ac:dyDescent="0.2">
      <c r="A18" s="61">
        <v>10046</v>
      </c>
      <c r="B18" s="192">
        <v>42570</v>
      </c>
      <c r="C18" s="62" t="s">
        <v>295</v>
      </c>
      <c r="D18" s="63" t="s">
        <v>296</v>
      </c>
      <c r="E18" s="63"/>
      <c r="F18" s="63" t="s">
        <v>303</v>
      </c>
      <c r="G18" s="64">
        <v>42565</v>
      </c>
      <c r="H18" s="65" t="s">
        <v>292</v>
      </c>
      <c r="I18" s="65" t="s">
        <v>293</v>
      </c>
      <c r="J18" s="65"/>
      <c r="K18" s="63" t="s">
        <v>309</v>
      </c>
      <c r="L18" s="193" t="s">
        <v>315</v>
      </c>
      <c r="M18" s="177">
        <v>112.87272727272726</v>
      </c>
      <c r="N18" s="177">
        <v>20.845454545454544</v>
      </c>
      <c r="O18" s="63"/>
      <c r="P18" s="63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63"/>
      <c r="AK18" s="63" t="s">
        <v>304</v>
      </c>
      <c r="AL18" s="63"/>
      <c r="AM18" s="63" t="s">
        <v>304</v>
      </c>
      <c r="AN18" s="63" t="s">
        <v>304</v>
      </c>
      <c r="AO18" t="s">
        <v>305</v>
      </c>
      <c r="AP18" s="65" t="s">
        <v>292</v>
      </c>
      <c r="AQ18" s="65"/>
      <c r="AR18" s="65"/>
      <c r="AS18" t="s">
        <v>370</v>
      </c>
    </row>
    <row r="19" spans="1:45" ht="15" x14ac:dyDescent="0.2">
      <c r="A19" s="61"/>
      <c r="B19" s="192">
        <v>42565</v>
      </c>
      <c r="C19" s="62" t="s">
        <v>295</v>
      </c>
      <c r="D19" s="63" t="s">
        <v>296</v>
      </c>
      <c r="E19" s="63"/>
      <c r="F19" s="63" t="s">
        <v>303</v>
      </c>
      <c r="G19" s="64">
        <v>42551</v>
      </c>
      <c r="H19" s="65" t="s">
        <v>297</v>
      </c>
      <c r="I19" s="65" t="s">
        <v>292</v>
      </c>
      <c r="J19" s="65"/>
      <c r="K19" s="63" t="s">
        <v>371</v>
      </c>
      <c r="L19" s="193" t="s">
        <v>315</v>
      </c>
      <c r="M19" s="177">
        <v>99</v>
      </c>
      <c r="N19" s="177">
        <v>21.25454545454545</v>
      </c>
      <c r="O19" s="63"/>
      <c r="P19" s="63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63"/>
      <c r="AK19" s="63"/>
      <c r="AL19" s="63"/>
      <c r="AM19" s="63"/>
      <c r="AN19" s="63"/>
      <c r="AO19" t="s">
        <v>305</v>
      </c>
      <c r="AP19" s="65" t="s">
        <v>292</v>
      </c>
      <c r="AQ19" s="65"/>
      <c r="AR19" s="65"/>
      <c r="AS19" s="194" t="s">
        <v>372</v>
      </c>
    </row>
    <row r="20" spans="1:45" ht="15" x14ac:dyDescent="0.2">
      <c r="A20" s="61"/>
      <c r="B20" s="192">
        <v>42565</v>
      </c>
      <c r="C20" s="62" t="s">
        <v>295</v>
      </c>
      <c r="D20" s="63" t="s">
        <v>296</v>
      </c>
      <c r="E20" s="63"/>
      <c r="F20" s="63" t="s">
        <v>303</v>
      </c>
      <c r="G20" s="64">
        <v>42551</v>
      </c>
      <c r="H20" s="65" t="s">
        <v>297</v>
      </c>
      <c r="I20" s="65" t="s">
        <v>292</v>
      </c>
      <c r="J20" s="65"/>
      <c r="K20" s="63" t="s">
        <v>373</v>
      </c>
      <c r="L20" s="193" t="s">
        <v>315</v>
      </c>
      <c r="M20" s="177">
        <v>74.554545454545448</v>
      </c>
      <c r="N20" s="177">
        <v>23.890909090909091</v>
      </c>
      <c r="O20" s="63"/>
      <c r="P20" s="63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63"/>
      <c r="AK20" s="63"/>
      <c r="AL20" s="63"/>
      <c r="AM20" s="63"/>
      <c r="AN20" s="63"/>
      <c r="AO20" t="s">
        <v>305</v>
      </c>
      <c r="AP20" s="65" t="s">
        <v>292</v>
      </c>
      <c r="AQ20" s="65"/>
      <c r="AR20" s="65"/>
      <c r="AS20" s="194" t="s">
        <v>374</v>
      </c>
    </row>
    <row r="21" spans="1:45" ht="15" x14ac:dyDescent="0.2">
      <c r="A21" s="61"/>
      <c r="B21" s="192">
        <v>42565</v>
      </c>
      <c r="C21" s="62" t="s">
        <v>295</v>
      </c>
      <c r="D21" s="63" t="s">
        <v>296</v>
      </c>
      <c r="E21" s="63"/>
      <c r="F21" s="63" t="s">
        <v>303</v>
      </c>
      <c r="G21" s="64">
        <v>42551</v>
      </c>
      <c r="H21" s="65" t="s">
        <v>297</v>
      </c>
      <c r="I21" s="65" t="s">
        <v>292</v>
      </c>
      <c r="J21" s="65"/>
      <c r="K21" s="63" t="s">
        <v>375</v>
      </c>
      <c r="L21" s="193" t="s">
        <v>315</v>
      </c>
      <c r="M21" s="177">
        <v>104.25454545454545</v>
      </c>
      <c r="N21" s="177">
        <v>19.436363636363634</v>
      </c>
      <c r="O21" s="63"/>
      <c r="P21" s="63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63"/>
      <c r="AK21" s="63"/>
      <c r="AL21" s="63"/>
      <c r="AM21" s="63"/>
      <c r="AN21" s="63"/>
      <c r="AO21" t="s">
        <v>305</v>
      </c>
      <c r="AP21" s="65" t="s">
        <v>292</v>
      </c>
      <c r="AQ21" s="65"/>
      <c r="AR21" s="65"/>
      <c r="AS21" s="194" t="s">
        <v>376</v>
      </c>
    </row>
    <row r="22" spans="1:45" ht="15" x14ac:dyDescent="0.2">
      <c r="A22" s="61"/>
      <c r="B22" s="192">
        <v>42565</v>
      </c>
      <c r="C22" s="62" t="s">
        <v>295</v>
      </c>
      <c r="D22" s="63" t="s">
        <v>296</v>
      </c>
      <c r="E22" s="63"/>
      <c r="F22" s="63" t="s">
        <v>303</v>
      </c>
      <c r="G22" s="64">
        <v>42452</v>
      </c>
      <c r="H22" s="65" t="s">
        <v>297</v>
      </c>
      <c r="I22" s="65" t="s">
        <v>292</v>
      </c>
      <c r="J22" s="65"/>
      <c r="K22" s="63" t="s">
        <v>377</v>
      </c>
      <c r="L22" s="193" t="s">
        <v>315</v>
      </c>
      <c r="M22" s="177">
        <v>99.2</v>
      </c>
      <c r="N22" s="177">
        <v>23.154545454545453</v>
      </c>
      <c r="O22" s="63"/>
      <c r="P22" s="63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63"/>
      <c r="AK22" s="63"/>
      <c r="AL22" s="63"/>
      <c r="AM22" s="63"/>
      <c r="AN22" s="63"/>
      <c r="AO22" t="s">
        <v>305</v>
      </c>
      <c r="AP22" s="65" t="s">
        <v>292</v>
      </c>
      <c r="AQ22" s="65"/>
      <c r="AR22" s="65"/>
      <c r="AS22" s="194" t="s">
        <v>378</v>
      </c>
    </row>
    <row r="23" spans="1:45" ht="15" x14ac:dyDescent="0.2">
      <c r="A23" s="61"/>
      <c r="B23" s="192">
        <v>42565</v>
      </c>
      <c r="C23" s="62" t="s">
        <v>295</v>
      </c>
      <c r="D23" s="63" t="s">
        <v>296</v>
      </c>
      <c r="E23" s="63"/>
      <c r="F23" s="63" t="s">
        <v>303</v>
      </c>
      <c r="G23" s="64">
        <v>42571</v>
      </c>
      <c r="H23" s="65" t="s">
        <v>297</v>
      </c>
      <c r="I23" s="65" t="s">
        <v>292</v>
      </c>
      <c r="J23" s="65"/>
      <c r="K23" s="63" t="s">
        <v>379</v>
      </c>
      <c r="L23" s="193" t="s">
        <v>315</v>
      </c>
      <c r="M23" s="177">
        <v>114.99999999999999</v>
      </c>
      <c r="N23" s="177">
        <v>20.199999999999996</v>
      </c>
      <c r="O23" s="63" t="s">
        <v>307</v>
      </c>
      <c r="P23" s="67">
        <v>1825</v>
      </c>
      <c r="Q23" s="178">
        <v>24.999999999999996</v>
      </c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63"/>
      <c r="AK23" s="63"/>
      <c r="AL23" s="63"/>
      <c r="AM23" s="63"/>
      <c r="AN23" s="63"/>
      <c r="AO23" t="s">
        <v>305</v>
      </c>
      <c r="AP23" s="65" t="s">
        <v>292</v>
      </c>
      <c r="AQ23" s="65"/>
      <c r="AR23" s="65"/>
      <c r="AS23" s="194" t="s">
        <v>380</v>
      </c>
    </row>
    <row r="24" spans="1:45" ht="15" x14ac:dyDescent="0.2">
      <c r="A24" s="61"/>
      <c r="B24" s="192">
        <v>42565</v>
      </c>
      <c r="C24" s="62" t="s">
        <v>295</v>
      </c>
      <c r="D24" s="63" t="s">
        <v>296</v>
      </c>
      <c r="E24" s="63"/>
      <c r="F24" s="63" t="s">
        <v>303</v>
      </c>
      <c r="G24" s="64">
        <v>42551</v>
      </c>
      <c r="H24" s="65" t="s">
        <v>292</v>
      </c>
      <c r="I24" s="65" t="s">
        <v>293</v>
      </c>
      <c r="J24" s="65"/>
      <c r="K24" s="63" t="s">
        <v>381</v>
      </c>
      <c r="L24" s="193" t="s">
        <v>315</v>
      </c>
      <c r="M24" s="177">
        <v>97.999999999999986</v>
      </c>
      <c r="N24" s="177">
        <v>20.172727272727272</v>
      </c>
      <c r="O24" s="63"/>
      <c r="P24" s="67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63"/>
      <c r="AK24" s="63"/>
      <c r="AL24" s="63"/>
      <c r="AM24" s="63"/>
      <c r="AN24" s="63"/>
      <c r="AO24" t="s">
        <v>305</v>
      </c>
      <c r="AP24" s="65" t="s">
        <v>292</v>
      </c>
      <c r="AQ24" s="65"/>
      <c r="AR24" s="65"/>
      <c r="AS24" s="194" t="s">
        <v>382</v>
      </c>
    </row>
    <row r="25" spans="1:45" ht="15" x14ac:dyDescent="0.2">
      <c r="A25" s="61"/>
      <c r="B25" s="192">
        <v>42565</v>
      </c>
      <c r="C25" s="62" t="s">
        <v>295</v>
      </c>
      <c r="D25" s="63" t="s">
        <v>296</v>
      </c>
      <c r="E25" s="63"/>
      <c r="F25" s="63" t="s">
        <v>303</v>
      </c>
      <c r="G25" s="64">
        <v>42553</v>
      </c>
      <c r="H25" s="65" t="s">
        <v>292</v>
      </c>
      <c r="I25" s="65" t="s">
        <v>293</v>
      </c>
      <c r="J25" s="65"/>
      <c r="K25" s="63" t="s">
        <v>383</v>
      </c>
      <c r="L25" s="193" t="s">
        <v>315</v>
      </c>
      <c r="M25" s="177">
        <v>102.7181818181818</v>
      </c>
      <c r="N25" s="177">
        <v>21.136363636363633</v>
      </c>
      <c r="O25" s="63"/>
      <c r="P25" s="67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63"/>
      <c r="AK25" s="63"/>
      <c r="AL25" s="63"/>
      <c r="AM25" s="63"/>
      <c r="AN25" s="63"/>
      <c r="AO25" t="s">
        <v>305</v>
      </c>
      <c r="AP25" s="65" t="s">
        <v>292</v>
      </c>
      <c r="AQ25" s="65"/>
      <c r="AR25" s="65"/>
      <c r="AS25" s="194" t="s">
        <v>384</v>
      </c>
    </row>
    <row r="26" spans="1:45" ht="15" x14ac:dyDescent="0.2">
      <c r="A26" s="61"/>
      <c r="B26" s="192">
        <v>42565</v>
      </c>
      <c r="C26" s="62" t="s">
        <v>295</v>
      </c>
      <c r="D26" s="63" t="s">
        <v>296</v>
      </c>
      <c r="E26" s="63"/>
      <c r="F26" s="63" t="s">
        <v>303</v>
      </c>
      <c r="G26" s="64">
        <v>42472</v>
      </c>
      <c r="H26" s="65" t="s">
        <v>297</v>
      </c>
      <c r="I26" s="65" t="s">
        <v>292</v>
      </c>
      <c r="J26" s="65"/>
      <c r="K26" s="63" t="s">
        <v>385</v>
      </c>
      <c r="L26" s="193" t="s">
        <v>315</v>
      </c>
      <c r="M26" s="177">
        <v>130</v>
      </c>
      <c r="N26" s="177">
        <v>19.399999999999999</v>
      </c>
      <c r="O26" s="63"/>
      <c r="P26" s="67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63"/>
      <c r="AK26" s="63"/>
      <c r="AL26" s="63"/>
      <c r="AM26" s="63"/>
      <c r="AN26" s="63"/>
      <c r="AO26" t="s">
        <v>305</v>
      </c>
      <c r="AP26" s="65" t="s">
        <v>292</v>
      </c>
      <c r="AQ26" s="65"/>
      <c r="AR26" s="65"/>
      <c r="AS26" s="194" t="s">
        <v>386</v>
      </c>
    </row>
    <row r="27" spans="1:45" ht="15" x14ac:dyDescent="0.2">
      <c r="A27" s="61">
        <v>10423</v>
      </c>
      <c r="B27" s="192">
        <v>42565</v>
      </c>
      <c r="C27" s="62" t="s">
        <v>295</v>
      </c>
      <c r="D27" s="63" t="s">
        <v>296</v>
      </c>
      <c r="E27" s="63"/>
      <c r="F27" s="63" t="s">
        <v>310</v>
      </c>
      <c r="G27" s="192">
        <v>42564</v>
      </c>
      <c r="H27" s="65" t="s">
        <v>297</v>
      </c>
      <c r="I27" s="65" t="s">
        <v>292</v>
      </c>
      <c r="J27" s="65"/>
      <c r="K27" s="63" t="s">
        <v>271</v>
      </c>
      <c r="L27" s="193" t="s">
        <v>315</v>
      </c>
      <c r="M27" s="177">
        <v>103.19999999999999</v>
      </c>
      <c r="N27" s="177">
        <v>21.854545454545452</v>
      </c>
      <c r="O27" s="63"/>
      <c r="P27" s="63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>
        <v>14.299999999999999</v>
      </c>
      <c r="AF27" s="178"/>
      <c r="AG27" s="178"/>
      <c r="AH27" s="178"/>
      <c r="AI27" s="178"/>
      <c r="AJ27" s="63"/>
      <c r="AK27" s="63" t="s">
        <v>304</v>
      </c>
      <c r="AL27" s="63"/>
      <c r="AM27" s="63" t="s">
        <v>304</v>
      </c>
      <c r="AN27" s="63" t="s">
        <v>304</v>
      </c>
      <c r="AO27" s="63" t="s">
        <v>311</v>
      </c>
      <c r="AP27" s="65" t="s">
        <v>292</v>
      </c>
      <c r="AQ27" s="65"/>
      <c r="AR27" s="65"/>
      <c r="AS27" s="194" t="s">
        <v>387</v>
      </c>
    </row>
    <row r="28" spans="1:45" ht="15" x14ac:dyDescent="0.2">
      <c r="A28" s="61">
        <v>10614</v>
      </c>
      <c r="B28" s="192">
        <v>42565</v>
      </c>
      <c r="C28" s="62" t="s">
        <v>295</v>
      </c>
      <c r="D28" s="63" t="s">
        <v>296</v>
      </c>
      <c r="E28" s="63"/>
      <c r="F28" s="63" t="s">
        <v>310</v>
      </c>
      <c r="G28" s="64">
        <v>42551</v>
      </c>
      <c r="H28" s="65" t="s">
        <v>297</v>
      </c>
      <c r="I28" s="65" t="s">
        <v>292</v>
      </c>
      <c r="J28" s="65"/>
      <c r="K28" s="63" t="s">
        <v>272</v>
      </c>
      <c r="L28" s="193" t="s">
        <v>315</v>
      </c>
      <c r="M28" s="177">
        <v>107.1</v>
      </c>
      <c r="N28" s="177">
        <v>21.299999999999997</v>
      </c>
      <c r="O28" s="63"/>
      <c r="P28" s="63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>
        <v>16.790909090909089</v>
      </c>
      <c r="AF28" s="178"/>
      <c r="AG28" s="178"/>
      <c r="AH28" s="178"/>
      <c r="AI28" s="178"/>
      <c r="AJ28" s="63"/>
      <c r="AK28" s="63" t="s">
        <v>304</v>
      </c>
      <c r="AL28" s="63"/>
      <c r="AM28" s="63" t="s">
        <v>304</v>
      </c>
      <c r="AN28" s="63" t="s">
        <v>304</v>
      </c>
      <c r="AO28" s="63" t="s">
        <v>311</v>
      </c>
      <c r="AP28" s="65" t="s">
        <v>292</v>
      </c>
      <c r="AQ28" s="65"/>
      <c r="AR28" s="65"/>
      <c r="AS28" s="194" t="s">
        <v>388</v>
      </c>
    </row>
    <row r="29" spans="1:45" ht="15" x14ac:dyDescent="0.2">
      <c r="A29" s="61">
        <v>8805</v>
      </c>
      <c r="B29" s="192">
        <v>42565</v>
      </c>
      <c r="C29" s="62" t="s">
        <v>295</v>
      </c>
      <c r="D29" s="63" t="s">
        <v>296</v>
      </c>
      <c r="E29" s="63"/>
      <c r="F29" s="63" t="s">
        <v>310</v>
      </c>
      <c r="G29" s="64">
        <v>42551</v>
      </c>
      <c r="H29" s="65" t="s">
        <v>292</v>
      </c>
      <c r="I29" s="65" t="s">
        <v>293</v>
      </c>
      <c r="J29" s="65"/>
      <c r="K29" s="63" t="s">
        <v>273</v>
      </c>
      <c r="L29" s="193" t="s">
        <v>315</v>
      </c>
      <c r="M29" s="177">
        <v>110.0090909090909</v>
      </c>
      <c r="N29" s="177">
        <v>21.490909090909089</v>
      </c>
      <c r="O29" s="63"/>
      <c r="P29" s="63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>
        <v>15.763636363636362</v>
      </c>
      <c r="AF29" s="178"/>
      <c r="AG29" s="178"/>
      <c r="AH29" s="178"/>
      <c r="AI29" s="178"/>
      <c r="AJ29" s="63"/>
      <c r="AK29" s="63" t="s">
        <v>304</v>
      </c>
      <c r="AL29" s="63"/>
      <c r="AM29" s="63" t="s">
        <v>304</v>
      </c>
      <c r="AN29" s="63" t="s">
        <v>304</v>
      </c>
      <c r="AO29" s="63" t="s">
        <v>311</v>
      </c>
      <c r="AP29" s="65" t="s">
        <v>292</v>
      </c>
      <c r="AQ29" s="65"/>
      <c r="AR29" s="65"/>
      <c r="AS29" s="194" t="s">
        <v>389</v>
      </c>
    </row>
    <row r="30" spans="1:45" ht="15" x14ac:dyDescent="0.2">
      <c r="A30" s="61">
        <v>1691</v>
      </c>
      <c r="B30" s="192">
        <v>42565</v>
      </c>
      <c r="C30" s="62" t="s">
        <v>295</v>
      </c>
      <c r="D30" s="63" t="s">
        <v>296</v>
      </c>
      <c r="E30" s="63"/>
      <c r="F30" s="63" t="s">
        <v>310</v>
      </c>
      <c r="G30" s="64">
        <v>42551</v>
      </c>
      <c r="H30" s="65" t="s">
        <v>297</v>
      </c>
      <c r="I30" s="65" t="s">
        <v>292</v>
      </c>
      <c r="J30" s="65"/>
      <c r="K30" s="63" t="s">
        <v>274</v>
      </c>
      <c r="L30" s="193" t="s">
        <v>315</v>
      </c>
      <c r="M30" s="177">
        <v>110.0090909090909</v>
      </c>
      <c r="N30" s="177">
        <v>21.490909090909089</v>
      </c>
      <c r="O30" s="63"/>
      <c r="P30" s="63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 t="s">
        <v>304</v>
      </c>
      <c r="AE30" s="178">
        <v>15.763636363636362</v>
      </c>
      <c r="AF30" s="178"/>
      <c r="AG30" s="178"/>
      <c r="AH30" s="178"/>
      <c r="AI30" s="178"/>
      <c r="AJ30" s="63"/>
      <c r="AK30" s="63" t="s">
        <v>304</v>
      </c>
      <c r="AL30" s="63"/>
      <c r="AM30" s="63" t="s">
        <v>304</v>
      </c>
      <c r="AN30" s="63" t="s">
        <v>304</v>
      </c>
      <c r="AO30" s="63" t="s">
        <v>311</v>
      </c>
      <c r="AP30" s="65" t="s">
        <v>292</v>
      </c>
      <c r="AQ30" s="65"/>
      <c r="AR30" s="65"/>
      <c r="AS30" t="s">
        <v>390</v>
      </c>
    </row>
    <row r="31" spans="1:45" ht="15" x14ac:dyDescent="0.2">
      <c r="A31" s="61">
        <v>1692</v>
      </c>
      <c r="B31" s="192">
        <v>42565</v>
      </c>
      <c r="C31" s="62" t="s">
        <v>295</v>
      </c>
      <c r="D31" s="63" t="s">
        <v>296</v>
      </c>
      <c r="E31" s="63"/>
      <c r="F31" s="63" t="s">
        <v>310</v>
      </c>
      <c r="G31" s="64">
        <v>42551</v>
      </c>
      <c r="H31" s="65" t="s">
        <v>297</v>
      </c>
      <c r="I31" s="65" t="s">
        <v>292</v>
      </c>
      <c r="J31" s="65"/>
      <c r="K31" s="63" t="s">
        <v>275</v>
      </c>
      <c r="L31" s="193" t="s">
        <v>315</v>
      </c>
      <c r="M31" s="177">
        <v>92.999999999999986</v>
      </c>
      <c r="N31" s="177">
        <v>22.66363636363636</v>
      </c>
      <c r="O31" s="63"/>
      <c r="P31" s="63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>
        <v>15.154545454545454</v>
      </c>
      <c r="AF31" s="178"/>
      <c r="AG31" s="178"/>
      <c r="AH31" s="178"/>
      <c r="AI31" s="178"/>
      <c r="AJ31" s="63"/>
      <c r="AK31" s="63" t="s">
        <v>304</v>
      </c>
      <c r="AL31" s="63"/>
      <c r="AM31" s="63" t="s">
        <v>304</v>
      </c>
      <c r="AN31" s="63" t="s">
        <v>304</v>
      </c>
      <c r="AO31" s="63" t="s">
        <v>311</v>
      </c>
      <c r="AP31" s="65" t="s">
        <v>292</v>
      </c>
      <c r="AQ31" s="65"/>
      <c r="AR31" s="65"/>
      <c r="AS31" s="194" t="s">
        <v>391</v>
      </c>
    </row>
    <row r="32" spans="1:45" ht="15" x14ac:dyDescent="0.2">
      <c r="A32" s="61">
        <v>10562</v>
      </c>
      <c r="B32" s="192">
        <v>42565</v>
      </c>
      <c r="C32" s="62" t="s">
        <v>295</v>
      </c>
      <c r="D32" s="63" t="s">
        <v>296</v>
      </c>
      <c r="E32" s="63"/>
      <c r="F32" s="63" t="s">
        <v>310</v>
      </c>
      <c r="G32" s="179">
        <v>42551</v>
      </c>
      <c r="H32" s="65" t="s">
        <v>297</v>
      </c>
      <c r="I32" s="65" t="s">
        <v>292</v>
      </c>
      <c r="J32" s="65"/>
      <c r="K32" s="63" t="s">
        <v>276</v>
      </c>
      <c r="L32" s="193" t="s">
        <v>315</v>
      </c>
      <c r="M32" s="177">
        <v>103.71818181818182</v>
      </c>
      <c r="N32" s="177">
        <v>21.763636363636362</v>
      </c>
      <c r="O32" s="63"/>
      <c r="P32" s="63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>
        <v>12.972727272727271</v>
      </c>
      <c r="AF32" s="178"/>
      <c r="AG32" s="178"/>
      <c r="AH32" s="178"/>
      <c r="AI32" s="178"/>
      <c r="AJ32" s="63"/>
      <c r="AK32" s="63" t="s">
        <v>304</v>
      </c>
      <c r="AL32" s="63"/>
      <c r="AM32" s="63" t="s">
        <v>304</v>
      </c>
      <c r="AN32" s="63" t="s">
        <v>304</v>
      </c>
      <c r="AO32" s="63" t="s">
        <v>311</v>
      </c>
      <c r="AP32" s="65" t="s">
        <v>292</v>
      </c>
      <c r="AQ32" s="65"/>
      <c r="AR32" s="65"/>
      <c r="AS32" s="194" t="s">
        <v>392</v>
      </c>
    </row>
    <row r="33" spans="1:45" ht="15" x14ac:dyDescent="0.2">
      <c r="A33" s="61">
        <v>10342</v>
      </c>
      <c r="B33" s="192">
        <v>42565</v>
      </c>
      <c r="C33" s="62" t="s">
        <v>295</v>
      </c>
      <c r="D33" s="63" t="s">
        <v>296</v>
      </c>
      <c r="E33" s="63"/>
      <c r="F33" s="63" t="s">
        <v>310</v>
      </c>
      <c r="G33" s="64">
        <v>42551</v>
      </c>
      <c r="H33" s="65" t="s">
        <v>297</v>
      </c>
      <c r="I33" s="65" t="s">
        <v>292</v>
      </c>
      <c r="J33" s="65"/>
      <c r="K33" s="63" t="s">
        <v>277</v>
      </c>
      <c r="L33" s="193" t="s">
        <v>315</v>
      </c>
      <c r="M33" s="177">
        <v>103.19999999999999</v>
      </c>
      <c r="N33" s="177">
        <v>21.849999999999998</v>
      </c>
      <c r="O33" s="63"/>
      <c r="P33" s="63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>
        <v>14.299999999999999</v>
      </c>
      <c r="AF33" s="178"/>
      <c r="AG33" s="178"/>
      <c r="AH33" s="178"/>
      <c r="AI33" s="178"/>
      <c r="AJ33" s="63"/>
      <c r="AK33" s="63" t="s">
        <v>304</v>
      </c>
      <c r="AL33" s="63"/>
      <c r="AM33" s="63" t="s">
        <v>304</v>
      </c>
      <c r="AN33" s="63" t="s">
        <v>304</v>
      </c>
      <c r="AO33" s="63" t="s">
        <v>311</v>
      </c>
      <c r="AP33" s="65" t="s">
        <v>292</v>
      </c>
      <c r="AQ33" s="65"/>
      <c r="AR33" s="65"/>
      <c r="AS33" t="s">
        <v>360</v>
      </c>
    </row>
    <row r="34" spans="1:45" ht="15" x14ac:dyDescent="0.2">
      <c r="A34" s="61">
        <v>3618</v>
      </c>
      <c r="B34" s="192">
        <v>42565</v>
      </c>
      <c r="C34" s="62" t="s">
        <v>295</v>
      </c>
      <c r="D34" s="63" t="s">
        <v>296</v>
      </c>
      <c r="E34" s="63"/>
      <c r="F34" s="63" t="s">
        <v>310</v>
      </c>
      <c r="G34" s="64">
        <v>42551</v>
      </c>
      <c r="H34" s="65" t="s">
        <v>297</v>
      </c>
      <c r="I34" s="65" t="s">
        <v>292</v>
      </c>
      <c r="J34" s="65"/>
      <c r="K34" s="63" t="s">
        <v>278</v>
      </c>
      <c r="L34" s="193" t="s">
        <v>315</v>
      </c>
      <c r="M34" s="177">
        <v>94.527272727272717</v>
      </c>
      <c r="N34" s="177">
        <v>22.499999999999996</v>
      </c>
      <c r="O34" s="63"/>
      <c r="P34" s="63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>
        <v>16.418181818181814</v>
      </c>
      <c r="AF34" s="178"/>
      <c r="AG34" s="178"/>
      <c r="AH34" s="178"/>
      <c r="AI34" s="178"/>
      <c r="AJ34" s="63"/>
      <c r="AK34" s="63" t="s">
        <v>304</v>
      </c>
      <c r="AL34" s="63"/>
      <c r="AM34" s="63" t="s">
        <v>304</v>
      </c>
      <c r="AN34" s="63" t="s">
        <v>304</v>
      </c>
      <c r="AO34" s="63" t="s">
        <v>311</v>
      </c>
      <c r="AP34" s="65" t="s">
        <v>292</v>
      </c>
      <c r="AQ34" s="65"/>
      <c r="AR34" s="65"/>
      <c r="AS34" s="194" t="s">
        <v>393</v>
      </c>
    </row>
    <row r="35" spans="1:45" ht="15" x14ac:dyDescent="0.2">
      <c r="A35" s="61">
        <v>5653</v>
      </c>
      <c r="B35" s="192">
        <v>42565</v>
      </c>
      <c r="C35" s="62" t="s">
        <v>295</v>
      </c>
      <c r="D35" s="63" t="s">
        <v>296</v>
      </c>
      <c r="E35" s="63"/>
      <c r="F35" s="63" t="s">
        <v>310</v>
      </c>
      <c r="G35" s="64">
        <v>42553</v>
      </c>
      <c r="H35" s="65" t="s">
        <v>297</v>
      </c>
      <c r="I35" s="65" t="s">
        <v>292</v>
      </c>
      <c r="J35" s="65"/>
      <c r="K35" s="63" t="s">
        <v>279</v>
      </c>
      <c r="L35" s="193" t="s">
        <v>315</v>
      </c>
      <c r="M35" s="177">
        <v>102.7181818181818</v>
      </c>
      <c r="N35" s="177">
        <v>21.136363636363633</v>
      </c>
      <c r="O35" s="63"/>
      <c r="P35" s="63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>
        <v>18</v>
      </c>
      <c r="AF35" s="178"/>
      <c r="AG35" s="178"/>
      <c r="AH35" s="178"/>
      <c r="AI35" s="178"/>
      <c r="AJ35" s="63"/>
      <c r="AK35" s="63" t="s">
        <v>304</v>
      </c>
      <c r="AL35" s="63"/>
      <c r="AM35" s="63" t="s">
        <v>304</v>
      </c>
      <c r="AN35" s="63" t="s">
        <v>304</v>
      </c>
      <c r="AO35" s="63" t="s">
        <v>311</v>
      </c>
      <c r="AP35" s="65" t="s">
        <v>292</v>
      </c>
      <c r="AQ35" s="65"/>
      <c r="AR35" s="65"/>
      <c r="AS35" s="194" t="s">
        <v>394</v>
      </c>
    </row>
    <row r="36" spans="1:45" ht="15" x14ac:dyDescent="0.2">
      <c r="A36" s="61">
        <v>10684</v>
      </c>
      <c r="B36" s="192">
        <v>42565</v>
      </c>
      <c r="C36" s="62" t="s">
        <v>295</v>
      </c>
      <c r="D36" s="63" t="s">
        <v>296</v>
      </c>
      <c r="E36" s="63"/>
      <c r="F36" s="63" t="s">
        <v>310</v>
      </c>
      <c r="G36" s="64">
        <v>42551</v>
      </c>
      <c r="H36" s="65" t="s">
        <v>292</v>
      </c>
      <c r="I36" s="65" t="s">
        <v>293</v>
      </c>
      <c r="J36" s="65"/>
      <c r="K36" s="63" t="s">
        <v>280</v>
      </c>
      <c r="L36" s="193" t="s">
        <v>315</v>
      </c>
      <c r="M36" s="177">
        <v>105.73636363636363</v>
      </c>
      <c r="N36" s="177">
        <v>20.709090909090907</v>
      </c>
      <c r="O36" s="63"/>
      <c r="P36" s="63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>
        <v>14.236363636363635</v>
      </c>
      <c r="AF36" s="178"/>
      <c r="AG36" s="178"/>
      <c r="AH36" s="178"/>
      <c r="AI36" s="178"/>
      <c r="AJ36" s="63"/>
      <c r="AK36" s="63" t="s">
        <v>304</v>
      </c>
      <c r="AL36" s="63"/>
      <c r="AM36" s="63" t="s">
        <v>304</v>
      </c>
      <c r="AN36" s="63" t="s">
        <v>304</v>
      </c>
      <c r="AO36" s="63" t="s">
        <v>311</v>
      </c>
      <c r="AP36" s="65" t="s">
        <v>292</v>
      </c>
      <c r="AQ36" s="65"/>
      <c r="AR36" s="65"/>
      <c r="AS36" s="194" t="s">
        <v>395</v>
      </c>
    </row>
    <row r="37" spans="1:45" ht="15" x14ac:dyDescent="0.2">
      <c r="A37" s="61">
        <v>4103</v>
      </c>
      <c r="B37" s="192">
        <v>42565</v>
      </c>
      <c r="C37" s="62" t="s">
        <v>295</v>
      </c>
      <c r="D37" s="63" t="s">
        <v>296</v>
      </c>
      <c r="E37" s="63"/>
      <c r="F37" s="63" t="s">
        <v>310</v>
      </c>
      <c r="G37" s="64">
        <v>42551</v>
      </c>
      <c r="H37" s="65" t="s">
        <v>297</v>
      </c>
      <c r="I37" s="65" t="s">
        <v>292</v>
      </c>
      <c r="J37" s="65"/>
      <c r="K37" s="63" t="s">
        <v>281</v>
      </c>
      <c r="L37" s="193" t="s">
        <v>315</v>
      </c>
      <c r="M37" s="177">
        <v>95.999999999999986</v>
      </c>
      <c r="N37" s="177">
        <v>22.099999999999998</v>
      </c>
      <c r="O37" s="63"/>
      <c r="P37" s="63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>
        <v>16.990909090909092</v>
      </c>
      <c r="AF37" s="178"/>
      <c r="AG37" s="178"/>
      <c r="AH37" s="178"/>
      <c r="AI37" s="178"/>
      <c r="AJ37" s="63"/>
      <c r="AK37" s="63" t="s">
        <v>304</v>
      </c>
      <c r="AL37" s="63"/>
      <c r="AM37" s="63" t="s">
        <v>304</v>
      </c>
      <c r="AN37" s="63" t="s">
        <v>304</v>
      </c>
      <c r="AO37" s="63" t="s">
        <v>311</v>
      </c>
      <c r="AP37" s="65" t="s">
        <v>292</v>
      </c>
      <c r="AQ37" s="65"/>
      <c r="AR37" s="65"/>
      <c r="AS37" s="194" t="s">
        <v>396</v>
      </c>
    </row>
    <row r="38" spans="1:45" ht="15" x14ac:dyDescent="0.2">
      <c r="A38" s="61">
        <v>9699</v>
      </c>
      <c r="B38" s="192">
        <v>42565</v>
      </c>
      <c r="C38" s="62" t="s">
        <v>295</v>
      </c>
      <c r="D38" s="63" t="s">
        <v>296</v>
      </c>
      <c r="E38" s="63"/>
      <c r="F38" s="63" t="s">
        <v>310</v>
      </c>
      <c r="G38" s="64">
        <v>42551</v>
      </c>
      <c r="H38" s="65" t="s">
        <v>297</v>
      </c>
      <c r="I38" s="65" t="s">
        <v>292</v>
      </c>
      <c r="J38" s="65"/>
      <c r="K38" s="63" t="s">
        <v>288</v>
      </c>
      <c r="L38" s="193" t="s">
        <v>315</v>
      </c>
      <c r="M38" s="177">
        <v>107.1</v>
      </c>
      <c r="N38" s="177">
        <v>21.299999999999997</v>
      </c>
      <c r="O38" s="63"/>
      <c r="P38" s="63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>
        <v>16.790909090909089</v>
      </c>
      <c r="AF38" s="178"/>
      <c r="AG38" s="178"/>
      <c r="AH38" s="178"/>
      <c r="AI38" s="178"/>
      <c r="AJ38" s="63"/>
      <c r="AK38" s="63" t="s">
        <v>304</v>
      </c>
      <c r="AL38" s="63"/>
      <c r="AM38" s="63" t="s">
        <v>304</v>
      </c>
      <c r="AN38" s="63" t="s">
        <v>304</v>
      </c>
      <c r="AO38" s="63" t="s">
        <v>311</v>
      </c>
      <c r="AP38" s="65" t="s">
        <v>292</v>
      </c>
      <c r="AQ38" s="65"/>
      <c r="AR38" s="65"/>
      <c r="AS38" s="194" t="s">
        <v>397</v>
      </c>
    </row>
    <row r="39" spans="1:45" ht="15" x14ac:dyDescent="0.2">
      <c r="A39" s="61">
        <v>10490</v>
      </c>
      <c r="B39" s="192">
        <v>42565</v>
      </c>
      <c r="C39" s="62" t="s">
        <v>295</v>
      </c>
      <c r="D39" s="63" t="s">
        <v>296</v>
      </c>
      <c r="E39" s="63"/>
      <c r="F39" s="63" t="s">
        <v>310</v>
      </c>
      <c r="G39" s="64">
        <v>42551</v>
      </c>
      <c r="H39" s="65" t="s">
        <v>297</v>
      </c>
      <c r="I39" s="65" t="s">
        <v>292</v>
      </c>
      <c r="J39" s="65"/>
      <c r="K39" s="63" t="s">
        <v>294</v>
      </c>
      <c r="L39" s="193" t="s">
        <v>315</v>
      </c>
      <c r="M39" s="177">
        <v>101.7</v>
      </c>
      <c r="N39" s="177">
        <v>21.93</v>
      </c>
      <c r="O39" s="63"/>
      <c r="P39" s="63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>
        <v>14.700000000000001</v>
      </c>
      <c r="AF39" s="178"/>
      <c r="AG39" s="178"/>
      <c r="AH39" s="178"/>
      <c r="AI39" s="178"/>
      <c r="AJ39" s="63"/>
      <c r="AK39" s="63" t="s">
        <v>304</v>
      </c>
      <c r="AL39" s="63"/>
      <c r="AM39" s="63" t="s">
        <v>304</v>
      </c>
      <c r="AN39" s="63" t="s">
        <v>304</v>
      </c>
      <c r="AO39" s="63" t="s">
        <v>311</v>
      </c>
      <c r="AP39" s="65" t="s">
        <v>292</v>
      </c>
      <c r="AQ39" s="65"/>
      <c r="AR39" s="65"/>
      <c r="AS39" s="194" t="s">
        <v>366</v>
      </c>
    </row>
    <row r="40" spans="1:45" ht="15" x14ac:dyDescent="0.2">
      <c r="A40" s="61">
        <v>9782</v>
      </c>
      <c r="B40" s="192">
        <v>42565</v>
      </c>
      <c r="C40" s="62" t="s">
        <v>295</v>
      </c>
      <c r="D40" s="63" t="s">
        <v>296</v>
      </c>
      <c r="E40" s="63"/>
      <c r="F40" s="63" t="s">
        <v>310</v>
      </c>
      <c r="G40" s="64">
        <v>42553</v>
      </c>
      <c r="H40" s="65" t="s">
        <v>297</v>
      </c>
      <c r="I40" s="65" t="s">
        <v>292</v>
      </c>
      <c r="J40" s="65"/>
      <c r="K40" s="63" t="s">
        <v>298</v>
      </c>
      <c r="L40" s="193" t="s">
        <v>315</v>
      </c>
      <c r="M40" s="177">
        <v>102.7181818181818</v>
      </c>
      <c r="N40" s="177">
        <v>21.136363636363633</v>
      </c>
      <c r="O40" s="63"/>
      <c r="P40" s="63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>
        <v>18.190909090909091</v>
      </c>
      <c r="AF40" s="178"/>
      <c r="AG40" s="178"/>
      <c r="AH40" s="178"/>
      <c r="AI40" s="178"/>
      <c r="AJ40" s="63"/>
      <c r="AK40" s="63" t="s">
        <v>304</v>
      </c>
      <c r="AL40" s="63"/>
      <c r="AM40" s="63" t="s">
        <v>304</v>
      </c>
      <c r="AN40" s="63" t="s">
        <v>304</v>
      </c>
      <c r="AO40" s="63" t="s">
        <v>311</v>
      </c>
      <c r="AP40" s="65" t="s">
        <v>292</v>
      </c>
      <c r="AQ40" s="65"/>
      <c r="AR40" s="65"/>
      <c r="AS40" s="194" t="s">
        <v>398</v>
      </c>
    </row>
    <row r="41" spans="1:45" ht="15" x14ac:dyDescent="0.2">
      <c r="A41" s="61">
        <v>10395</v>
      </c>
      <c r="B41" s="192">
        <v>42565</v>
      </c>
      <c r="C41" s="62" t="s">
        <v>295</v>
      </c>
      <c r="D41" s="63" t="s">
        <v>296</v>
      </c>
      <c r="E41" s="63"/>
      <c r="F41" s="63" t="s">
        <v>310</v>
      </c>
      <c r="G41" s="64">
        <v>42551</v>
      </c>
      <c r="H41" s="65" t="s">
        <v>297</v>
      </c>
      <c r="I41" s="65" t="s">
        <v>292</v>
      </c>
      <c r="J41" s="65"/>
      <c r="K41" s="63" t="s">
        <v>306</v>
      </c>
      <c r="L41" s="193" t="s">
        <v>315</v>
      </c>
      <c r="M41" s="177">
        <v>119.99999999999999</v>
      </c>
      <c r="N41" s="177">
        <v>20.599999999999998</v>
      </c>
      <c r="O41" s="63" t="s">
        <v>307</v>
      </c>
      <c r="P41" s="63">
        <v>1350</v>
      </c>
      <c r="Q41" s="178">
        <v>23.799999999999997</v>
      </c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 t="s">
        <v>304</v>
      </c>
      <c r="AE41" s="178">
        <v>12.499999999999998</v>
      </c>
      <c r="AF41" s="178"/>
      <c r="AG41" s="178"/>
      <c r="AH41" s="178"/>
      <c r="AI41" s="178"/>
      <c r="AJ41" s="63"/>
      <c r="AK41" s="63" t="s">
        <v>304</v>
      </c>
      <c r="AL41" s="63"/>
      <c r="AM41" s="63" t="s">
        <v>304</v>
      </c>
      <c r="AN41" s="63" t="s">
        <v>304</v>
      </c>
      <c r="AO41" s="63" t="s">
        <v>311</v>
      </c>
      <c r="AP41" s="65" t="s">
        <v>292</v>
      </c>
      <c r="AQ41" s="65"/>
      <c r="AR41" s="65"/>
      <c r="AS41" s="194" t="s">
        <v>399</v>
      </c>
    </row>
    <row r="42" spans="1:45" ht="15" x14ac:dyDescent="0.2">
      <c r="A42" s="61">
        <v>9913</v>
      </c>
      <c r="B42" s="192">
        <v>42565</v>
      </c>
      <c r="C42" s="62" t="s">
        <v>295</v>
      </c>
      <c r="D42" s="63" t="s">
        <v>296</v>
      </c>
      <c r="E42" s="63"/>
      <c r="F42" s="63" t="s">
        <v>310</v>
      </c>
      <c r="G42" s="64">
        <v>42551</v>
      </c>
      <c r="H42" s="65" t="s">
        <v>292</v>
      </c>
      <c r="I42" s="65" t="s">
        <v>293</v>
      </c>
      <c r="J42" s="65"/>
      <c r="K42" s="63" t="s">
        <v>308</v>
      </c>
      <c r="L42" s="193" t="s">
        <v>315</v>
      </c>
      <c r="M42" s="177">
        <v>101.97272727272727</v>
      </c>
      <c r="N42" s="177">
        <v>21</v>
      </c>
      <c r="O42" s="63"/>
      <c r="P42" s="63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 t="s">
        <v>304</v>
      </c>
      <c r="AE42" s="178">
        <v>18</v>
      </c>
      <c r="AF42" s="178"/>
      <c r="AG42" s="178"/>
      <c r="AH42" s="178"/>
      <c r="AI42" s="178"/>
      <c r="AJ42" s="63"/>
      <c r="AK42" s="63" t="s">
        <v>304</v>
      </c>
      <c r="AL42" s="63"/>
      <c r="AM42" s="63" t="s">
        <v>304</v>
      </c>
      <c r="AN42" s="63" t="s">
        <v>304</v>
      </c>
      <c r="AO42" s="63" t="s">
        <v>311</v>
      </c>
      <c r="AP42" s="65" t="s">
        <v>292</v>
      </c>
      <c r="AQ42" s="65"/>
      <c r="AR42" s="65"/>
      <c r="AS42" s="194" t="s">
        <v>400</v>
      </c>
    </row>
    <row r="43" spans="1:45" ht="15" x14ac:dyDescent="0.2">
      <c r="A43" s="61"/>
      <c r="B43" s="192">
        <v>42565</v>
      </c>
      <c r="C43" s="62" t="s">
        <v>295</v>
      </c>
      <c r="D43" s="63" t="s">
        <v>296</v>
      </c>
      <c r="E43" s="63"/>
      <c r="F43" s="63" t="s">
        <v>310</v>
      </c>
      <c r="G43" s="64">
        <v>42551</v>
      </c>
      <c r="H43" s="65" t="s">
        <v>297</v>
      </c>
      <c r="I43" s="65" t="s">
        <v>292</v>
      </c>
      <c r="J43" s="65"/>
      <c r="K43" s="63" t="s">
        <v>371</v>
      </c>
      <c r="L43" s="193" t="s">
        <v>315</v>
      </c>
      <c r="M43" s="177">
        <v>101.7</v>
      </c>
      <c r="N43" s="177">
        <v>21.25454545454545</v>
      </c>
      <c r="O43" s="63"/>
      <c r="P43" s="63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>
        <v>15.5</v>
      </c>
      <c r="AF43" s="178"/>
      <c r="AG43" s="178"/>
      <c r="AH43" s="178"/>
      <c r="AI43" s="178"/>
      <c r="AJ43" s="63"/>
      <c r="AK43" s="63"/>
      <c r="AL43" s="63"/>
      <c r="AM43" s="63"/>
      <c r="AN43" s="63"/>
      <c r="AO43" s="63" t="s">
        <v>311</v>
      </c>
      <c r="AP43" s="65" t="s">
        <v>292</v>
      </c>
      <c r="AQ43" s="65"/>
      <c r="AR43" s="65"/>
      <c r="AS43" s="194" t="s">
        <v>401</v>
      </c>
    </row>
    <row r="44" spans="1:45" ht="15" x14ac:dyDescent="0.2">
      <c r="A44" s="61"/>
      <c r="B44" s="192">
        <v>42565</v>
      </c>
      <c r="C44" s="62" t="s">
        <v>295</v>
      </c>
      <c r="D44" s="63" t="s">
        <v>296</v>
      </c>
      <c r="E44" s="63"/>
      <c r="F44" s="63" t="s">
        <v>310</v>
      </c>
      <c r="G44" s="64">
        <v>42551</v>
      </c>
      <c r="H44" s="65" t="s">
        <v>297</v>
      </c>
      <c r="I44" s="65" t="s">
        <v>292</v>
      </c>
      <c r="J44" s="65"/>
      <c r="K44" s="63" t="s">
        <v>373</v>
      </c>
      <c r="L44" s="193" t="s">
        <v>315</v>
      </c>
      <c r="M44" s="177">
        <v>77.481818181818184</v>
      </c>
      <c r="N44" s="177">
        <v>23.890909090909091</v>
      </c>
      <c r="O44" s="63"/>
      <c r="P44" s="63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>
        <v>16.490909090909089</v>
      </c>
      <c r="AF44" s="178"/>
      <c r="AG44" s="178"/>
      <c r="AH44" s="178"/>
      <c r="AI44" s="178"/>
      <c r="AJ44" s="63"/>
      <c r="AK44" s="63"/>
      <c r="AL44" s="63"/>
      <c r="AM44" s="63"/>
      <c r="AN44" s="63"/>
      <c r="AO44" s="63" t="s">
        <v>311</v>
      </c>
      <c r="AP44" s="65" t="s">
        <v>292</v>
      </c>
      <c r="AQ44" s="65"/>
      <c r="AR44" s="65"/>
      <c r="AS44" s="194" t="s">
        <v>402</v>
      </c>
    </row>
    <row r="45" spans="1:45" ht="15" x14ac:dyDescent="0.2">
      <c r="A45" s="61"/>
      <c r="B45" s="192">
        <v>42565</v>
      </c>
      <c r="C45" s="62" t="s">
        <v>295</v>
      </c>
      <c r="D45" s="63" t="s">
        <v>296</v>
      </c>
      <c r="E45" s="63"/>
      <c r="F45" s="63" t="s">
        <v>310</v>
      </c>
      <c r="G45" s="64">
        <v>42551</v>
      </c>
      <c r="H45" s="65" t="s">
        <v>297</v>
      </c>
      <c r="I45" s="65" t="s">
        <v>292</v>
      </c>
      <c r="J45" s="65"/>
      <c r="K45" s="63" t="s">
        <v>375</v>
      </c>
      <c r="L45" s="193" t="s">
        <v>315</v>
      </c>
      <c r="M45" s="177">
        <v>104.25454545454545</v>
      </c>
      <c r="N45" s="177">
        <v>19.436363636363634</v>
      </c>
      <c r="O45" s="63"/>
      <c r="P45" s="63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>
        <v>17.645454545454545</v>
      </c>
      <c r="AF45" s="178"/>
      <c r="AG45" s="178"/>
      <c r="AH45" s="178"/>
      <c r="AI45" s="178"/>
      <c r="AJ45" s="63"/>
      <c r="AK45" s="63"/>
      <c r="AL45" s="63"/>
      <c r="AM45" s="63"/>
      <c r="AN45" s="63"/>
      <c r="AO45" s="63" t="s">
        <v>311</v>
      </c>
      <c r="AP45" s="65" t="s">
        <v>292</v>
      </c>
      <c r="AQ45" s="65"/>
      <c r="AR45" s="65"/>
      <c r="AS45" s="194" t="s">
        <v>403</v>
      </c>
    </row>
    <row r="46" spans="1:45" ht="15" x14ac:dyDescent="0.2">
      <c r="A46" s="61"/>
      <c r="B46" s="192">
        <v>42565</v>
      </c>
      <c r="C46" s="62" t="s">
        <v>295</v>
      </c>
      <c r="D46" s="63" t="s">
        <v>296</v>
      </c>
      <c r="E46" s="63"/>
      <c r="F46" s="63" t="s">
        <v>310</v>
      </c>
      <c r="G46" s="64">
        <v>42452</v>
      </c>
      <c r="H46" s="65" t="s">
        <v>297</v>
      </c>
      <c r="I46" s="65" t="s">
        <v>292</v>
      </c>
      <c r="J46" s="65"/>
      <c r="K46" s="63" t="s">
        <v>377</v>
      </c>
      <c r="L46" s="193" t="s">
        <v>315</v>
      </c>
      <c r="M46" s="177">
        <v>102.09090909090909</v>
      </c>
      <c r="N46" s="177">
        <v>23.154545454545453</v>
      </c>
      <c r="O46" s="63"/>
      <c r="P46" s="63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>
        <v>18.963636363636361</v>
      </c>
      <c r="AF46" s="178"/>
      <c r="AG46" s="178"/>
      <c r="AH46" s="178"/>
      <c r="AI46" s="178"/>
      <c r="AJ46" s="63"/>
      <c r="AK46" s="63"/>
      <c r="AL46" s="63"/>
      <c r="AM46" s="63"/>
      <c r="AN46" s="63"/>
      <c r="AO46" s="63" t="s">
        <v>311</v>
      </c>
      <c r="AP46" s="65" t="s">
        <v>292</v>
      </c>
      <c r="AQ46" s="65"/>
      <c r="AR46" s="65"/>
      <c r="AS46" s="194" t="s">
        <v>404</v>
      </c>
    </row>
    <row r="47" spans="1:45" ht="15" x14ac:dyDescent="0.2">
      <c r="A47" s="61"/>
      <c r="B47" s="192">
        <v>42565</v>
      </c>
      <c r="C47" s="62" t="s">
        <v>295</v>
      </c>
      <c r="D47" s="63" t="s">
        <v>296</v>
      </c>
      <c r="E47" s="63"/>
      <c r="F47" s="63" t="s">
        <v>310</v>
      </c>
      <c r="G47" s="64">
        <v>42480</v>
      </c>
      <c r="H47" s="65" t="s">
        <v>297</v>
      </c>
      <c r="I47" s="65" t="s">
        <v>292</v>
      </c>
      <c r="J47" s="65"/>
      <c r="K47" s="63" t="s">
        <v>379</v>
      </c>
      <c r="L47" s="193" t="s">
        <v>315</v>
      </c>
      <c r="M47" s="177">
        <v>114.99999999999999</v>
      </c>
      <c r="N47" s="177">
        <v>20.199999999999996</v>
      </c>
      <c r="O47" s="63" t="s">
        <v>307</v>
      </c>
      <c r="P47" s="63">
        <v>1825</v>
      </c>
      <c r="Q47" s="178">
        <v>24.999999999999996</v>
      </c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>
        <v>16.2</v>
      </c>
      <c r="AF47" s="178"/>
      <c r="AG47" s="178"/>
      <c r="AH47" s="178"/>
      <c r="AI47" s="178"/>
      <c r="AJ47" s="63"/>
      <c r="AK47" s="63"/>
      <c r="AL47" s="63"/>
      <c r="AM47" s="63"/>
      <c r="AN47" s="63"/>
      <c r="AO47" s="63" t="s">
        <v>311</v>
      </c>
      <c r="AP47" s="65" t="s">
        <v>292</v>
      </c>
      <c r="AQ47" s="65"/>
      <c r="AR47" s="65"/>
      <c r="AS47" s="194" t="s">
        <v>405</v>
      </c>
    </row>
    <row r="48" spans="1:45" ht="15" x14ac:dyDescent="0.2">
      <c r="A48" s="61"/>
      <c r="B48" s="192">
        <v>42565</v>
      </c>
      <c r="C48" s="62" t="s">
        <v>295</v>
      </c>
      <c r="D48" s="63" t="s">
        <v>296</v>
      </c>
      <c r="E48" s="63"/>
      <c r="F48" s="63" t="s">
        <v>310</v>
      </c>
      <c r="G48" s="64">
        <v>42551</v>
      </c>
      <c r="H48" s="65" t="s">
        <v>292</v>
      </c>
      <c r="I48" s="65" t="s">
        <v>293</v>
      </c>
      <c r="J48" s="65"/>
      <c r="K48" s="63" t="s">
        <v>383</v>
      </c>
      <c r="L48" s="193" t="s">
        <v>315</v>
      </c>
      <c r="M48" s="177">
        <v>102.7181818181818</v>
      </c>
      <c r="N48" s="177">
        <v>21.136363636363633</v>
      </c>
      <c r="O48" s="63"/>
      <c r="P48" s="63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>
        <v>18</v>
      </c>
      <c r="AF48" s="178"/>
      <c r="AG48" s="178"/>
      <c r="AH48" s="178"/>
      <c r="AI48" s="178"/>
      <c r="AJ48" s="63"/>
      <c r="AK48" s="63"/>
      <c r="AL48" s="63"/>
      <c r="AM48" s="63"/>
      <c r="AN48" s="63"/>
      <c r="AO48" s="63" t="s">
        <v>311</v>
      </c>
      <c r="AP48" s="65" t="s">
        <v>292</v>
      </c>
      <c r="AQ48" s="65"/>
      <c r="AR48" s="65"/>
      <c r="AS48" s="194" t="s">
        <v>406</v>
      </c>
    </row>
    <row r="49" spans="1:45" ht="15" x14ac:dyDescent="0.2">
      <c r="A49" s="61"/>
      <c r="B49" s="192">
        <v>42565</v>
      </c>
      <c r="C49" s="62" t="s">
        <v>295</v>
      </c>
      <c r="D49" s="63" t="s">
        <v>296</v>
      </c>
      <c r="E49" s="63"/>
      <c r="F49" s="63" t="s">
        <v>310</v>
      </c>
      <c r="G49" s="64">
        <v>42563</v>
      </c>
      <c r="H49" s="65" t="s">
        <v>297</v>
      </c>
      <c r="I49" s="65" t="s">
        <v>292</v>
      </c>
      <c r="J49" s="65"/>
      <c r="K49" s="63" t="s">
        <v>385</v>
      </c>
      <c r="L49" s="193" t="s">
        <v>315</v>
      </c>
      <c r="M49" s="177">
        <v>133</v>
      </c>
      <c r="N49" s="177">
        <v>19.399999999999999</v>
      </c>
      <c r="O49" s="63"/>
      <c r="P49" s="63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>
        <v>16</v>
      </c>
      <c r="AF49" s="178"/>
      <c r="AG49" s="178"/>
      <c r="AH49" s="178"/>
      <c r="AI49" s="178"/>
      <c r="AJ49" s="63"/>
      <c r="AK49" s="63"/>
      <c r="AL49" s="63"/>
      <c r="AM49" s="63"/>
      <c r="AN49" s="63"/>
      <c r="AO49" s="63" t="s">
        <v>311</v>
      </c>
      <c r="AP49" s="65" t="s">
        <v>292</v>
      </c>
      <c r="AQ49" s="65"/>
      <c r="AR49" s="65"/>
      <c r="AS49" s="194" t="s">
        <v>407</v>
      </c>
    </row>
    <row r="50" spans="1:45" ht="15" x14ac:dyDescent="0.2">
      <c r="A50" s="61">
        <v>10424</v>
      </c>
      <c r="B50" s="192">
        <v>42565</v>
      </c>
      <c r="C50" s="62" t="s">
        <v>295</v>
      </c>
      <c r="D50" s="63" t="s">
        <v>296</v>
      </c>
      <c r="E50" s="63"/>
      <c r="F50" s="63" t="s">
        <v>310</v>
      </c>
      <c r="G50" s="192">
        <v>42564</v>
      </c>
      <c r="H50" s="65" t="s">
        <v>297</v>
      </c>
      <c r="I50" s="65" t="s">
        <v>292</v>
      </c>
      <c r="J50" s="65"/>
      <c r="K50" s="63" t="s">
        <v>271</v>
      </c>
      <c r="L50" s="193" t="s">
        <v>315</v>
      </c>
      <c r="M50" s="177">
        <v>103.19999999999999</v>
      </c>
      <c r="N50" s="177">
        <v>21.854545454545452</v>
      </c>
      <c r="O50" s="63"/>
      <c r="P50" s="63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 t="s">
        <v>304</v>
      </c>
      <c r="AE50" s="178">
        <v>16.263636363636362</v>
      </c>
      <c r="AF50" s="178"/>
      <c r="AG50" s="178"/>
      <c r="AH50" s="178"/>
      <c r="AI50" s="178"/>
      <c r="AJ50" s="63"/>
      <c r="AK50" s="63" t="s">
        <v>304</v>
      </c>
      <c r="AL50" s="63"/>
      <c r="AM50" s="63" t="s">
        <v>304</v>
      </c>
      <c r="AN50" s="63" t="s">
        <v>304</v>
      </c>
      <c r="AO50" s="63" t="s">
        <v>312</v>
      </c>
      <c r="AP50" s="65" t="s">
        <v>292</v>
      </c>
      <c r="AQ50" s="65"/>
      <c r="AR50" s="65"/>
      <c r="AS50" s="194" t="s">
        <v>387</v>
      </c>
    </row>
    <row r="51" spans="1:45" ht="15" x14ac:dyDescent="0.2">
      <c r="A51" s="61">
        <v>10615</v>
      </c>
      <c r="B51" s="192">
        <v>42565</v>
      </c>
      <c r="C51" s="62" t="s">
        <v>295</v>
      </c>
      <c r="D51" s="63" t="s">
        <v>296</v>
      </c>
      <c r="E51" s="63"/>
      <c r="F51" s="63" t="s">
        <v>310</v>
      </c>
      <c r="G51" s="64">
        <v>42551</v>
      </c>
      <c r="H51" s="65" t="s">
        <v>297</v>
      </c>
      <c r="I51" s="65" t="s">
        <v>292</v>
      </c>
      <c r="J51" s="65"/>
      <c r="K51" s="63" t="s">
        <v>272</v>
      </c>
      <c r="L51" s="193" t="s">
        <v>315</v>
      </c>
      <c r="M51" s="177">
        <v>107.1</v>
      </c>
      <c r="N51" s="177">
        <v>21.299999999999997</v>
      </c>
      <c r="O51" s="63"/>
      <c r="P51" s="63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 t="s">
        <v>304</v>
      </c>
      <c r="AE51" s="178">
        <v>16.790909090909089</v>
      </c>
      <c r="AF51" s="178"/>
      <c r="AG51" s="178"/>
      <c r="AH51" s="178"/>
      <c r="AI51" s="178"/>
      <c r="AJ51" s="63"/>
      <c r="AK51" s="63" t="s">
        <v>304</v>
      </c>
      <c r="AL51" s="63"/>
      <c r="AM51" s="63" t="s">
        <v>304</v>
      </c>
      <c r="AN51" s="63" t="s">
        <v>304</v>
      </c>
      <c r="AO51" s="63" t="s">
        <v>312</v>
      </c>
      <c r="AP51" s="65" t="s">
        <v>292</v>
      </c>
      <c r="AQ51" s="65"/>
      <c r="AR51" s="65"/>
      <c r="AS51" s="194" t="s">
        <v>388</v>
      </c>
    </row>
    <row r="52" spans="1:45" ht="15" x14ac:dyDescent="0.2">
      <c r="A52" s="61">
        <v>8806</v>
      </c>
      <c r="B52" s="192">
        <v>42565</v>
      </c>
      <c r="C52" s="62" t="s">
        <v>295</v>
      </c>
      <c r="D52" s="63" t="s">
        <v>296</v>
      </c>
      <c r="E52" s="63"/>
      <c r="F52" s="63" t="s">
        <v>310</v>
      </c>
      <c r="G52" s="64">
        <v>42551</v>
      </c>
      <c r="H52" s="65" t="s">
        <v>297</v>
      </c>
      <c r="I52" s="65" t="s">
        <v>292</v>
      </c>
      <c r="J52" s="65"/>
      <c r="K52" s="63" t="s">
        <v>273</v>
      </c>
      <c r="L52" s="193" t="s">
        <v>315</v>
      </c>
      <c r="M52" s="177">
        <v>110.0090909090909</v>
      </c>
      <c r="N52" s="177">
        <v>21.490909090909089</v>
      </c>
      <c r="O52" s="63"/>
      <c r="P52" s="63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 t="s">
        <v>304</v>
      </c>
      <c r="AE52" s="178">
        <v>15.763636363636362</v>
      </c>
      <c r="AF52" s="178"/>
      <c r="AG52" s="178"/>
      <c r="AH52" s="178"/>
      <c r="AI52" s="178"/>
      <c r="AJ52" s="63"/>
      <c r="AK52" s="63" t="s">
        <v>304</v>
      </c>
      <c r="AL52" s="63"/>
      <c r="AM52" s="63" t="s">
        <v>304</v>
      </c>
      <c r="AN52" s="63" t="s">
        <v>304</v>
      </c>
      <c r="AO52" s="63" t="s">
        <v>312</v>
      </c>
      <c r="AP52" s="65" t="s">
        <v>292</v>
      </c>
      <c r="AQ52" s="65"/>
      <c r="AR52" s="65"/>
      <c r="AS52" s="194" t="s">
        <v>389</v>
      </c>
    </row>
    <row r="53" spans="1:45" ht="15" x14ac:dyDescent="0.2">
      <c r="A53" s="61">
        <v>1692</v>
      </c>
      <c r="B53" s="192">
        <v>42570</v>
      </c>
      <c r="C53" s="62" t="s">
        <v>295</v>
      </c>
      <c r="D53" s="63" t="s">
        <v>296</v>
      </c>
      <c r="E53" s="63"/>
      <c r="F53" s="63" t="s">
        <v>310</v>
      </c>
      <c r="G53" s="64">
        <v>42551</v>
      </c>
      <c r="H53" s="65" t="s">
        <v>297</v>
      </c>
      <c r="I53" s="65" t="s">
        <v>292</v>
      </c>
      <c r="J53" s="65"/>
      <c r="K53" s="63" t="s">
        <v>274</v>
      </c>
      <c r="L53" s="193" t="s">
        <v>315</v>
      </c>
      <c r="M53" s="177">
        <v>110.0090909090909</v>
      </c>
      <c r="N53" s="177">
        <v>21.490909090909089</v>
      </c>
      <c r="O53" s="63"/>
      <c r="P53" s="63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 t="s">
        <v>304</v>
      </c>
      <c r="AE53" s="178">
        <v>15.763636363636362</v>
      </c>
      <c r="AF53" s="178"/>
      <c r="AG53" s="178"/>
      <c r="AH53" s="178"/>
      <c r="AI53" s="178"/>
      <c r="AJ53" s="63"/>
      <c r="AK53" s="63" t="s">
        <v>304</v>
      </c>
      <c r="AL53" s="63"/>
      <c r="AM53" s="63" t="s">
        <v>304</v>
      </c>
      <c r="AN53" s="63" t="s">
        <v>304</v>
      </c>
      <c r="AO53" s="63" t="s">
        <v>312</v>
      </c>
      <c r="AP53" s="65" t="s">
        <v>292</v>
      </c>
      <c r="AQ53" s="65"/>
      <c r="AR53" s="65"/>
      <c r="AS53" t="s">
        <v>390</v>
      </c>
    </row>
    <row r="54" spans="1:45" ht="15" x14ac:dyDescent="0.2">
      <c r="A54" s="61">
        <v>10258</v>
      </c>
      <c r="B54" s="192">
        <v>42565</v>
      </c>
      <c r="C54" s="62" t="s">
        <v>295</v>
      </c>
      <c r="D54" s="63" t="s">
        <v>296</v>
      </c>
      <c r="E54" s="63"/>
      <c r="F54" s="63" t="s">
        <v>310</v>
      </c>
      <c r="G54" s="64">
        <v>42551</v>
      </c>
      <c r="H54" s="65" t="s">
        <v>297</v>
      </c>
      <c r="I54" s="65" t="s">
        <v>292</v>
      </c>
      <c r="J54" s="65"/>
      <c r="K54" s="63" t="s">
        <v>275</v>
      </c>
      <c r="L54" s="193" t="s">
        <v>315</v>
      </c>
      <c r="M54" s="177">
        <v>92.999999999999986</v>
      </c>
      <c r="N54" s="177">
        <v>22.66363636363636</v>
      </c>
      <c r="O54" s="63"/>
      <c r="P54" s="63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 t="s">
        <v>304</v>
      </c>
      <c r="AE54" s="178">
        <v>16.354545454545452</v>
      </c>
      <c r="AF54" s="178"/>
      <c r="AG54" s="178"/>
      <c r="AH54" s="178"/>
      <c r="AI54" s="178"/>
      <c r="AJ54" s="63"/>
      <c r="AK54" s="63" t="s">
        <v>304</v>
      </c>
      <c r="AL54" s="63"/>
      <c r="AM54" s="63" t="s">
        <v>304</v>
      </c>
      <c r="AN54" s="63" t="s">
        <v>304</v>
      </c>
      <c r="AO54" s="63" t="s">
        <v>312</v>
      </c>
      <c r="AP54" s="65" t="s">
        <v>292</v>
      </c>
      <c r="AQ54" s="65"/>
      <c r="AR54" s="65"/>
      <c r="AS54" s="194" t="s">
        <v>408</v>
      </c>
    </row>
    <row r="55" spans="1:45" ht="15" x14ac:dyDescent="0.2">
      <c r="A55" s="61">
        <v>10563</v>
      </c>
      <c r="B55" s="192">
        <v>42565</v>
      </c>
      <c r="C55" s="62" t="s">
        <v>295</v>
      </c>
      <c r="D55" s="63" t="s">
        <v>296</v>
      </c>
      <c r="E55" s="63"/>
      <c r="F55" s="63" t="s">
        <v>310</v>
      </c>
      <c r="G55" s="179">
        <v>42551</v>
      </c>
      <c r="H55" s="65" t="s">
        <v>297</v>
      </c>
      <c r="I55" s="65" t="s">
        <v>292</v>
      </c>
      <c r="J55" s="65"/>
      <c r="K55" s="63" t="s">
        <v>276</v>
      </c>
      <c r="L55" s="193" t="s">
        <v>315</v>
      </c>
      <c r="M55" s="177">
        <v>103.71818181818182</v>
      </c>
      <c r="N55" s="177">
        <v>21.763636363636362</v>
      </c>
      <c r="O55" s="63"/>
      <c r="P55" s="63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 t="s">
        <v>304</v>
      </c>
      <c r="AE55" s="178">
        <v>16.381818181818179</v>
      </c>
      <c r="AF55" s="178"/>
      <c r="AG55" s="178"/>
      <c r="AH55" s="178"/>
      <c r="AI55" s="178"/>
      <c r="AJ55" s="63"/>
      <c r="AK55" s="63" t="s">
        <v>304</v>
      </c>
      <c r="AL55" s="63"/>
      <c r="AM55" s="63" t="s">
        <v>304</v>
      </c>
      <c r="AN55" s="63" t="s">
        <v>304</v>
      </c>
      <c r="AO55" s="63" t="s">
        <v>312</v>
      </c>
      <c r="AP55" s="65" t="s">
        <v>292</v>
      </c>
      <c r="AQ55" s="65"/>
      <c r="AR55" s="65"/>
      <c r="AS55" s="194" t="s">
        <v>409</v>
      </c>
    </row>
    <row r="56" spans="1:45" ht="15" x14ac:dyDescent="0.2">
      <c r="A56" s="61">
        <v>10343</v>
      </c>
      <c r="B56" s="192">
        <v>42565</v>
      </c>
      <c r="C56" s="62" t="s">
        <v>295</v>
      </c>
      <c r="D56" s="63" t="s">
        <v>296</v>
      </c>
      <c r="E56" s="63"/>
      <c r="F56" s="63" t="s">
        <v>310</v>
      </c>
      <c r="G56" s="64">
        <v>42551</v>
      </c>
      <c r="H56" s="65" t="s">
        <v>297</v>
      </c>
      <c r="I56" s="65" t="s">
        <v>292</v>
      </c>
      <c r="J56" s="65"/>
      <c r="K56" s="63" t="s">
        <v>277</v>
      </c>
      <c r="L56" s="193" t="s">
        <v>315</v>
      </c>
      <c r="M56" s="177">
        <v>103.19999999999999</v>
      </c>
      <c r="N56" s="177">
        <v>21.849999999999998</v>
      </c>
      <c r="O56" s="63"/>
      <c r="P56" s="63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 t="s">
        <v>304</v>
      </c>
      <c r="AE56" s="178">
        <v>16.259999999999998</v>
      </c>
      <c r="AF56" s="178"/>
      <c r="AG56" s="178"/>
      <c r="AH56" s="178"/>
      <c r="AI56" s="178"/>
      <c r="AJ56" s="63"/>
      <c r="AK56" s="63" t="s">
        <v>304</v>
      </c>
      <c r="AL56" s="63"/>
      <c r="AM56" s="63" t="s">
        <v>304</v>
      </c>
      <c r="AN56" s="63" t="s">
        <v>304</v>
      </c>
      <c r="AO56" s="63" t="s">
        <v>312</v>
      </c>
      <c r="AP56" s="65" t="s">
        <v>292</v>
      </c>
      <c r="AQ56" s="65"/>
      <c r="AR56" s="65"/>
      <c r="AS56" t="s">
        <v>360</v>
      </c>
    </row>
    <row r="57" spans="1:45" ht="15" x14ac:dyDescent="0.2">
      <c r="A57" s="61">
        <v>3619</v>
      </c>
      <c r="B57" s="192">
        <v>42565</v>
      </c>
      <c r="C57" s="62" t="s">
        <v>295</v>
      </c>
      <c r="D57" s="63" t="s">
        <v>296</v>
      </c>
      <c r="E57" s="63"/>
      <c r="F57" s="63" t="s">
        <v>310</v>
      </c>
      <c r="G57" s="64">
        <v>42551</v>
      </c>
      <c r="H57" s="65" t="s">
        <v>297</v>
      </c>
      <c r="I57" s="65" t="s">
        <v>292</v>
      </c>
      <c r="J57" s="65"/>
      <c r="K57" s="63" t="s">
        <v>278</v>
      </c>
      <c r="L57" s="193" t="s">
        <v>315</v>
      </c>
      <c r="M57" s="177">
        <v>94.527272727272717</v>
      </c>
      <c r="N57" s="177">
        <v>22.499999999999996</v>
      </c>
      <c r="O57" s="63"/>
      <c r="P57" s="63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 t="s">
        <v>304</v>
      </c>
      <c r="AE57" s="178">
        <v>16.418181818181814</v>
      </c>
      <c r="AF57" s="178"/>
      <c r="AG57" s="178"/>
      <c r="AH57" s="178"/>
      <c r="AI57" s="178"/>
      <c r="AJ57" s="63"/>
      <c r="AK57" s="63" t="s">
        <v>304</v>
      </c>
      <c r="AL57" s="63"/>
      <c r="AM57" s="63" t="s">
        <v>304</v>
      </c>
      <c r="AN57" s="63" t="s">
        <v>304</v>
      </c>
      <c r="AO57" s="63" t="s">
        <v>312</v>
      </c>
      <c r="AP57" s="65" t="s">
        <v>292</v>
      </c>
      <c r="AQ57" s="65"/>
      <c r="AR57" s="65"/>
      <c r="AS57" s="194" t="s">
        <v>410</v>
      </c>
    </row>
    <row r="58" spans="1:45" ht="15" x14ac:dyDescent="0.2">
      <c r="A58" s="61">
        <v>5654</v>
      </c>
      <c r="B58" s="192">
        <v>42565</v>
      </c>
      <c r="C58" s="62" t="s">
        <v>295</v>
      </c>
      <c r="D58" s="63" t="s">
        <v>296</v>
      </c>
      <c r="E58" s="63"/>
      <c r="F58" s="63" t="s">
        <v>310</v>
      </c>
      <c r="G58" s="64">
        <v>42553</v>
      </c>
      <c r="H58" s="65" t="s">
        <v>297</v>
      </c>
      <c r="I58" s="65" t="s">
        <v>292</v>
      </c>
      <c r="J58" s="65"/>
      <c r="K58" s="63" t="s">
        <v>279</v>
      </c>
      <c r="L58" s="193" t="s">
        <v>315</v>
      </c>
      <c r="M58" s="177">
        <v>102.7181818181818</v>
      </c>
      <c r="N58" s="177">
        <v>21.136363636363633</v>
      </c>
      <c r="O58" s="63"/>
      <c r="P58" s="63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>
        <v>18</v>
      </c>
      <c r="AF58" s="178"/>
      <c r="AG58" s="178"/>
      <c r="AH58" s="178"/>
      <c r="AI58" s="178"/>
      <c r="AJ58" s="63"/>
      <c r="AK58" s="63" t="s">
        <v>304</v>
      </c>
      <c r="AL58" s="63"/>
      <c r="AM58" s="63" t="s">
        <v>304</v>
      </c>
      <c r="AN58" s="63" t="s">
        <v>304</v>
      </c>
      <c r="AO58" s="63" t="s">
        <v>312</v>
      </c>
      <c r="AP58" s="65" t="s">
        <v>292</v>
      </c>
      <c r="AQ58" s="65"/>
      <c r="AR58" s="65"/>
      <c r="AS58" s="194" t="s">
        <v>394</v>
      </c>
    </row>
    <row r="59" spans="1:45" ht="15" x14ac:dyDescent="0.2">
      <c r="A59" s="61">
        <v>10685</v>
      </c>
      <c r="B59" s="192">
        <v>42565</v>
      </c>
      <c r="C59" s="62" t="s">
        <v>295</v>
      </c>
      <c r="D59" s="63" t="s">
        <v>296</v>
      </c>
      <c r="E59" s="63"/>
      <c r="F59" s="63" t="s">
        <v>310</v>
      </c>
      <c r="G59" s="64">
        <v>42551</v>
      </c>
      <c r="H59" s="65" t="s">
        <v>292</v>
      </c>
      <c r="I59" s="65" t="s">
        <v>293</v>
      </c>
      <c r="J59" s="65"/>
      <c r="K59" s="63" t="s">
        <v>280</v>
      </c>
      <c r="L59" s="193" t="s">
        <v>315</v>
      </c>
      <c r="M59" s="177">
        <v>105.73636363636363</v>
      </c>
      <c r="N59" s="177">
        <v>20.709090909090907</v>
      </c>
      <c r="O59" s="63"/>
      <c r="P59" s="63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>
        <v>15.109090909090909</v>
      </c>
      <c r="AF59" s="178"/>
      <c r="AG59" s="178"/>
      <c r="AH59" s="178"/>
      <c r="AI59" s="178"/>
      <c r="AJ59" s="63"/>
      <c r="AK59" s="63" t="s">
        <v>304</v>
      </c>
      <c r="AL59" s="63"/>
      <c r="AM59" s="63" t="s">
        <v>304</v>
      </c>
      <c r="AN59" s="63" t="s">
        <v>304</v>
      </c>
      <c r="AO59" s="63" t="s">
        <v>312</v>
      </c>
      <c r="AP59" s="65" t="s">
        <v>292</v>
      </c>
      <c r="AQ59" s="65"/>
      <c r="AR59" s="65"/>
      <c r="AS59" s="194" t="s">
        <v>411</v>
      </c>
    </row>
    <row r="60" spans="1:45" ht="15" x14ac:dyDescent="0.2">
      <c r="A60" s="61">
        <v>4104</v>
      </c>
      <c r="B60" s="192">
        <v>42565</v>
      </c>
      <c r="C60" s="62" t="s">
        <v>295</v>
      </c>
      <c r="D60" s="63" t="s">
        <v>296</v>
      </c>
      <c r="E60" s="63"/>
      <c r="F60" s="63" t="s">
        <v>310</v>
      </c>
      <c r="G60" s="64">
        <v>42551</v>
      </c>
      <c r="H60" s="65" t="s">
        <v>297</v>
      </c>
      <c r="I60" s="65" t="s">
        <v>292</v>
      </c>
      <c r="J60" s="65"/>
      <c r="K60" s="63" t="s">
        <v>281</v>
      </c>
      <c r="L60" s="193" t="s">
        <v>315</v>
      </c>
      <c r="M60" s="177">
        <v>95.999999999999986</v>
      </c>
      <c r="N60" s="177">
        <v>22.099999999999998</v>
      </c>
      <c r="O60" s="63"/>
      <c r="P60" s="63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 t="s">
        <v>304</v>
      </c>
      <c r="AE60" s="178">
        <v>16.990909090909092</v>
      </c>
      <c r="AF60" s="178"/>
      <c r="AG60" s="178"/>
      <c r="AH60" s="178"/>
      <c r="AI60" s="178"/>
      <c r="AJ60" s="63"/>
      <c r="AK60" s="63" t="s">
        <v>304</v>
      </c>
      <c r="AL60" s="63"/>
      <c r="AM60" s="63" t="s">
        <v>304</v>
      </c>
      <c r="AN60" s="63" t="s">
        <v>304</v>
      </c>
      <c r="AO60" s="63" t="s">
        <v>312</v>
      </c>
      <c r="AP60" s="65" t="s">
        <v>292</v>
      </c>
      <c r="AQ60" s="65"/>
      <c r="AR60" s="65"/>
      <c r="AS60" s="194" t="s">
        <v>412</v>
      </c>
    </row>
    <row r="61" spans="1:45" ht="15" x14ac:dyDescent="0.2">
      <c r="A61" s="61">
        <v>9700</v>
      </c>
      <c r="B61" s="192">
        <v>42565</v>
      </c>
      <c r="C61" s="62" t="s">
        <v>295</v>
      </c>
      <c r="D61" s="63" t="s">
        <v>296</v>
      </c>
      <c r="E61" s="63"/>
      <c r="F61" s="63" t="s">
        <v>310</v>
      </c>
      <c r="G61" s="64">
        <v>42551</v>
      </c>
      <c r="H61" s="65" t="s">
        <v>297</v>
      </c>
      <c r="I61" s="65" t="s">
        <v>292</v>
      </c>
      <c r="J61" s="65"/>
      <c r="K61" s="63" t="s">
        <v>288</v>
      </c>
      <c r="L61" s="193" t="s">
        <v>315</v>
      </c>
      <c r="M61" s="177">
        <v>107.1</v>
      </c>
      <c r="N61" s="177">
        <v>21.299999999999997</v>
      </c>
      <c r="O61" s="63"/>
      <c r="P61" s="63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 t="s">
        <v>304</v>
      </c>
      <c r="AE61" s="178">
        <v>16.790909090909089</v>
      </c>
      <c r="AF61" s="178"/>
      <c r="AG61" s="178"/>
      <c r="AH61" s="178"/>
      <c r="AI61" s="178"/>
      <c r="AJ61" s="63"/>
      <c r="AK61" s="63" t="s">
        <v>304</v>
      </c>
      <c r="AL61" s="63"/>
      <c r="AM61" s="63" t="s">
        <v>304</v>
      </c>
      <c r="AN61" s="63" t="s">
        <v>304</v>
      </c>
      <c r="AO61" s="63" t="s">
        <v>312</v>
      </c>
      <c r="AP61" s="65" t="s">
        <v>292</v>
      </c>
      <c r="AQ61" s="65"/>
      <c r="AR61" s="65"/>
      <c r="AS61" s="194" t="s">
        <v>397</v>
      </c>
    </row>
    <row r="62" spans="1:45" ht="15" x14ac:dyDescent="0.2">
      <c r="A62" s="61">
        <v>10491</v>
      </c>
      <c r="B62" s="192">
        <v>42565</v>
      </c>
      <c r="C62" s="62" t="s">
        <v>295</v>
      </c>
      <c r="D62" s="63" t="s">
        <v>296</v>
      </c>
      <c r="E62" s="63"/>
      <c r="F62" s="63" t="s">
        <v>310</v>
      </c>
      <c r="G62" s="64">
        <v>42551</v>
      </c>
      <c r="H62" s="65" t="s">
        <v>297</v>
      </c>
      <c r="I62" s="65" t="s">
        <v>292</v>
      </c>
      <c r="J62" s="65"/>
      <c r="K62" s="63" t="s">
        <v>294</v>
      </c>
      <c r="L62" s="193" t="s">
        <v>315</v>
      </c>
      <c r="M62" s="177">
        <v>101.7</v>
      </c>
      <c r="N62" s="177">
        <v>21.927272727272726</v>
      </c>
      <c r="O62" s="63"/>
      <c r="P62" s="63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 t="s">
        <v>304</v>
      </c>
      <c r="AE62" s="178">
        <v>16.2</v>
      </c>
      <c r="AF62" s="178"/>
      <c r="AG62" s="178"/>
      <c r="AH62" s="178"/>
      <c r="AI62" s="178"/>
      <c r="AJ62" s="63"/>
      <c r="AK62" s="63" t="s">
        <v>304</v>
      </c>
      <c r="AL62" s="63"/>
      <c r="AM62" s="63" t="s">
        <v>304</v>
      </c>
      <c r="AN62" s="63" t="s">
        <v>304</v>
      </c>
      <c r="AO62" s="63" t="s">
        <v>312</v>
      </c>
      <c r="AP62" s="65" t="s">
        <v>292</v>
      </c>
      <c r="AQ62" s="65"/>
      <c r="AR62" s="65"/>
      <c r="AS62" s="194" t="s">
        <v>366</v>
      </c>
    </row>
    <row r="63" spans="1:45" ht="15" x14ac:dyDescent="0.2">
      <c r="A63" s="61">
        <v>10492</v>
      </c>
      <c r="B63" s="192">
        <v>42565</v>
      </c>
      <c r="C63" s="62" t="s">
        <v>295</v>
      </c>
      <c r="D63" s="63" t="s">
        <v>296</v>
      </c>
      <c r="E63" s="63"/>
      <c r="F63" s="63" t="s">
        <v>310</v>
      </c>
      <c r="G63" s="64">
        <v>42553</v>
      </c>
      <c r="H63" s="65" t="s">
        <v>297</v>
      </c>
      <c r="I63" s="65" t="s">
        <v>292</v>
      </c>
      <c r="J63" s="65"/>
      <c r="K63" s="63" t="s">
        <v>298</v>
      </c>
      <c r="L63" s="193" t="s">
        <v>315</v>
      </c>
      <c r="M63" s="177">
        <v>102.7181818181818</v>
      </c>
      <c r="N63" s="177">
        <v>21.136363636363633</v>
      </c>
      <c r="O63" s="63"/>
      <c r="P63" s="63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>
        <v>18.190909090909091</v>
      </c>
      <c r="AF63" s="178"/>
      <c r="AG63" s="178"/>
      <c r="AH63" s="178"/>
      <c r="AI63" s="178"/>
      <c r="AJ63" s="63"/>
      <c r="AK63" s="63" t="s">
        <v>304</v>
      </c>
      <c r="AL63" s="63"/>
      <c r="AM63" s="63" t="s">
        <v>304</v>
      </c>
      <c r="AN63" s="63" t="s">
        <v>304</v>
      </c>
      <c r="AO63" s="63" t="s">
        <v>312</v>
      </c>
      <c r="AP63" s="65" t="s">
        <v>292</v>
      </c>
      <c r="AQ63" s="65"/>
      <c r="AR63" s="65"/>
      <c r="AS63" s="194" t="s">
        <v>398</v>
      </c>
    </row>
    <row r="64" spans="1:45" ht="15" x14ac:dyDescent="0.2">
      <c r="A64" s="61">
        <v>10396</v>
      </c>
      <c r="B64" s="192">
        <v>42565</v>
      </c>
      <c r="C64" s="62" t="s">
        <v>295</v>
      </c>
      <c r="D64" s="63" t="s">
        <v>296</v>
      </c>
      <c r="E64" s="63"/>
      <c r="F64" s="63" t="s">
        <v>310</v>
      </c>
      <c r="G64" s="64">
        <v>42551</v>
      </c>
      <c r="H64" s="65" t="s">
        <v>297</v>
      </c>
      <c r="I64" s="65" t="s">
        <v>292</v>
      </c>
      <c r="J64" s="65"/>
      <c r="K64" s="63" t="s">
        <v>306</v>
      </c>
      <c r="L64" s="193" t="s">
        <v>315</v>
      </c>
      <c r="M64" s="177">
        <v>119.99999999999999</v>
      </c>
      <c r="N64" s="177">
        <v>20.599999999999998</v>
      </c>
      <c r="O64" s="63" t="s">
        <v>307</v>
      </c>
      <c r="P64" s="63">
        <v>1350</v>
      </c>
      <c r="Q64" s="178">
        <v>23.799999999999997</v>
      </c>
      <c r="R64" s="178"/>
      <c r="S64" s="178" t="s">
        <v>304</v>
      </c>
      <c r="T64" s="178"/>
      <c r="U64" s="178" t="s">
        <v>304</v>
      </c>
      <c r="V64" s="178" t="s">
        <v>304</v>
      </c>
      <c r="W64" s="178"/>
      <c r="X64" s="178"/>
      <c r="Y64" s="178"/>
      <c r="Z64" s="178"/>
      <c r="AA64" s="178"/>
      <c r="AB64" s="178"/>
      <c r="AC64" s="178"/>
      <c r="AD64" s="178" t="s">
        <v>304</v>
      </c>
      <c r="AE64" s="178">
        <v>15.799999999999997</v>
      </c>
      <c r="AF64" s="178"/>
      <c r="AG64" s="178"/>
      <c r="AH64" s="178"/>
      <c r="AI64" s="178"/>
      <c r="AJ64" s="63"/>
      <c r="AK64" s="63" t="s">
        <v>304</v>
      </c>
      <c r="AL64" s="63"/>
      <c r="AM64" s="63" t="s">
        <v>304</v>
      </c>
      <c r="AN64" s="63" t="s">
        <v>304</v>
      </c>
      <c r="AO64" s="63" t="s">
        <v>312</v>
      </c>
      <c r="AP64" s="65" t="s">
        <v>292</v>
      </c>
      <c r="AQ64" s="65"/>
      <c r="AR64" s="65"/>
      <c r="AS64" s="194" t="s">
        <v>413</v>
      </c>
    </row>
    <row r="65" spans="1:45" ht="15" x14ac:dyDescent="0.2">
      <c r="A65" s="61">
        <v>9914</v>
      </c>
      <c r="B65" s="192">
        <v>42565</v>
      </c>
      <c r="C65" s="62" t="s">
        <v>295</v>
      </c>
      <c r="D65" s="63" t="s">
        <v>296</v>
      </c>
      <c r="E65" s="63"/>
      <c r="F65" s="63" t="s">
        <v>310</v>
      </c>
      <c r="G65" s="64">
        <v>42551</v>
      </c>
      <c r="H65" s="65" t="s">
        <v>292</v>
      </c>
      <c r="I65" s="65" t="s">
        <v>293</v>
      </c>
      <c r="J65" s="65"/>
      <c r="K65" s="63" t="s">
        <v>308</v>
      </c>
      <c r="L65" s="193" t="s">
        <v>315</v>
      </c>
      <c r="M65" s="177">
        <v>101.97272727272727</v>
      </c>
      <c r="N65" s="177">
        <v>21</v>
      </c>
      <c r="O65" s="63"/>
      <c r="P65" s="63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 t="s">
        <v>304</v>
      </c>
      <c r="AE65" s="178">
        <v>18</v>
      </c>
      <c r="AF65" s="178"/>
      <c r="AG65" s="178"/>
      <c r="AH65" s="178"/>
      <c r="AI65" s="178"/>
      <c r="AJ65" s="63"/>
      <c r="AK65" s="63" t="s">
        <v>304</v>
      </c>
      <c r="AL65" s="63"/>
      <c r="AM65" s="63" t="s">
        <v>304</v>
      </c>
      <c r="AN65" s="63" t="s">
        <v>304</v>
      </c>
      <c r="AO65" s="63" t="s">
        <v>312</v>
      </c>
      <c r="AP65" s="65" t="s">
        <v>292</v>
      </c>
      <c r="AQ65" s="65"/>
      <c r="AR65" s="65"/>
      <c r="AS65" s="194" t="s">
        <v>400</v>
      </c>
    </row>
    <row r="66" spans="1:45" ht="15" x14ac:dyDescent="0.2">
      <c r="A66" s="61"/>
      <c r="B66" s="192">
        <v>42565</v>
      </c>
      <c r="C66" s="62" t="s">
        <v>295</v>
      </c>
      <c r="D66" s="63" t="s">
        <v>296</v>
      </c>
      <c r="E66" s="63"/>
      <c r="F66" s="63" t="s">
        <v>310</v>
      </c>
      <c r="G66" s="64">
        <v>42551</v>
      </c>
      <c r="H66" s="65" t="s">
        <v>297</v>
      </c>
      <c r="I66" s="65" t="s">
        <v>292</v>
      </c>
      <c r="J66" s="65"/>
      <c r="K66" s="63" t="s">
        <v>371</v>
      </c>
      <c r="L66" s="193" t="s">
        <v>315</v>
      </c>
      <c r="M66" s="177">
        <v>101.7</v>
      </c>
      <c r="N66" s="177">
        <v>21.25454545454545</v>
      </c>
      <c r="O66" s="63"/>
      <c r="P66" s="63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>
        <v>16.999999999999996</v>
      </c>
      <c r="AF66" s="178"/>
      <c r="AG66" s="178"/>
      <c r="AH66" s="178"/>
      <c r="AI66" s="178"/>
      <c r="AJ66" s="63"/>
      <c r="AK66" s="63"/>
      <c r="AL66" s="63"/>
      <c r="AM66" s="63"/>
      <c r="AN66" s="63"/>
      <c r="AO66" s="63" t="s">
        <v>312</v>
      </c>
      <c r="AP66" s="65" t="s">
        <v>292</v>
      </c>
      <c r="AQ66" s="65"/>
      <c r="AR66" s="65"/>
      <c r="AS66" s="194" t="s">
        <v>401</v>
      </c>
    </row>
    <row r="67" spans="1:45" ht="15" x14ac:dyDescent="0.2">
      <c r="A67" s="61"/>
      <c r="B67" s="192">
        <v>42565</v>
      </c>
      <c r="C67" s="62" t="s">
        <v>295</v>
      </c>
      <c r="D67" s="63" t="s">
        <v>296</v>
      </c>
      <c r="E67" s="63"/>
      <c r="F67" s="63" t="s">
        <v>310</v>
      </c>
      <c r="G67" s="64">
        <v>42551</v>
      </c>
      <c r="H67" s="65" t="s">
        <v>297</v>
      </c>
      <c r="I67" s="65" t="s">
        <v>292</v>
      </c>
      <c r="J67" s="65"/>
      <c r="K67" s="63" t="s">
        <v>373</v>
      </c>
      <c r="L67" s="193" t="s">
        <v>315</v>
      </c>
      <c r="M67" s="177">
        <v>77.481818181818184</v>
      </c>
      <c r="N67" s="177">
        <v>23.890909090909091</v>
      </c>
      <c r="O67" s="63"/>
      <c r="P67" s="63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>
        <v>16.490909090909089</v>
      </c>
      <c r="AF67" s="178"/>
      <c r="AG67" s="178"/>
      <c r="AH67" s="178"/>
      <c r="AI67" s="178"/>
      <c r="AJ67" s="63"/>
      <c r="AK67" s="63"/>
      <c r="AL67" s="63"/>
      <c r="AM67" s="63"/>
      <c r="AN67" s="63"/>
      <c r="AO67" s="63" t="s">
        <v>312</v>
      </c>
      <c r="AP67" s="65" t="s">
        <v>292</v>
      </c>
      <c r="AQ67" s="65"/>
      <c r="AR67" s="65"/>
      <c r="AS67" s="194" t="s">
        <v>414</v>
      </c>
    </row>
    <row r="68" spans="1:45" ht="15" x14ac:dyDescent="0.2">
      <c r="A68" s="61"/>
      <c r="B68" s="192">
        <v>42565</v>
      </c>
      <c r="C68" s="62" t="s">
        <v>295</v>
      </c>
      <c r="D68" s="63" t="s">
        <v>296</v>
      </c>
      <c r="E68" s="63"/>
      <c r="F68" s="63" t="s">
        <v>310</v>
      </c>
      <c r="G68" s="64">
        <v>42551</v>
      </c>
      <c r="H68" s="65" t="s">
        <v>297</v>
      </c>
      <c r="I68" s="65" t="s">
        <v>292</v>
      </c>
      <c r="J68" s="65"/>
      <c r="K68" s="63" t="s">
        <v>375</v>
      </c>
      <c r="L68" s="193" t="s">
        <v>315</v>
      </c>
      <c r="M68" s="177">
        <v>104.25454545454545</v>
      </c>
      <c r="N68" s="177">
        <v>19.436363636363634</v>
      </c>
      <c r="O68" s="63"/>
      <c r="P68" s="63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>
        <v>17.645454545454545</v>
      </c>
      <c r="AF68" s="178"/>
      <c r="AG68" s="178"/>
      <c r="AH68" s="178"/>
      <c r="AI68" s="178"/>
      <c r="AJ68" s="63"/>
      <c r="AK68" s="63"/>
      <c r="AL68" s="63"/>
      <c r="AM68" s="63"/>
      <c r="AN68" s="63"/>
      <c r="AO68" s="63" t="s">
        <v>312</v>
      </c>
      <c r="AP68" s="65" t="s">
        <v>292</v>
      </c>
      <c r="AQ68" s="65"/>
      <c r="AR68" s="65"/>
      <c r="AS68" s="194" t="s">
        <v>403</v>
      </c>
    </row>
    <row r="69" spans="1:45" ht="15" x14ac:dyDescent="0.2">
      <c r="A69" s="61"/>
      <c r="B69" s="192">
        <v>42565</v>
      </c>
      <c r="C69" s="62" t="s">
        <v>295</v>
      </c>
      <c r="D69" s="63" t="s">
        <v>296</v>
      </c>
      <c r="E69" s="63"/>
      <c r="F69" s="63" t="s">
        <v>310</v>
      </c>
      <c r="G69" s="64">
        <v>42452</v>
      </c>
      <c r="H69" s="65" t="s">
        <v>297</v>
      </c>
      <c r="I69" s="65" t="s">
        <v>292</v>
      </c>
      <c r="J69" s="65"/>
      <c r="K69" s="63" t="s">
        <v>377</v>
      </c>
      <c r="L69" s="193" t="s">
        <v>315</v>
      </c>
      <c r="M69" s="177">
        <v>102.1</v>
      </c>
      <c r="N69" s="177">
        <v>23.154545454545453</v>
      </c>
      <c r="O69" s="63"/>
      <c r="P69" s="63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>
        <v>18.963636363636361</v>
      </c>
      <c r="AF69" s="178"/>
      <c r="AG69" s="178"/>
      <c r="AH69" s="178"/>
      <c r="AI69" s="178"/>
      <c r="AJ69" s="63"/>
      <c r="AK69" s="63"/>
      <c r="AL69" s="63"/>
      <c r="AM69" s="63"/>
      <c r="AN69" s="63"/>
      <c r="AO69" s="63" t="s">
        <v>312</v>
      </c>
      <c r="AP69" s="65" t="s">
        <v>292</v>
      </c>
      <c r="AQ69" s="65"/>
      <c r="AR69" s="65"/>
      <c r="AS69" s="194" t="s">
        <v>415</v>
      </c>
    </row>
    <row r="70" spans="1:45" ht="15" x14ac:dyDescent="0.2">
      <c r="A70" s="61"/>
      <c r="B70" s="192">
        <v>42565</v>
      </c>
      <c r="C70" s="62" t="s">
        <v>295</v>
      </c>
      <c r="D70" s="63" t="s">
        <v>296</v>
      </c>
      <c r="E70" s="63"/>
      <c r="F70" s="63" t="s">
        <v>310</v>
      </c>
      <c r="G70" s="64">
        <v>42480</v>
      </c>
      <c r="H70" s="65" t="s">
        <v>297</v>
      </c>
      <c r="I70" s="65" t="s">
        <v>292</v>
      </c>
      <c r="J70" s="65"/>
      <c r="K70" s="63" t="s">
        <v>379</v>
      </c>
      <c r="L70" s="193" t="s">
        <v>315</v>
      </c>
      <c r="M70" s="177">
        <v>114.99999999999999</v>
      </c>
      <c r="N70" s="177">
        <v>20.199999999999996</v>
      </c>
      <c r="O70" s="63" t="s">
        <v>307</v>
      </c>
      <c r="P70" s="63">
        <v>1825</v>
      </c>
      <c r="Q70" s="178">
        <v>24.999999999999996</v>
      </c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>
        <v>16.2</v>
      </c>
      <c r="AF70" s="178"/>
      <c r="AG70" s="178"/>
      <c r="AH70" s="178"/>
      <c r="AI70" s="178"/>
      <c r="AJ70" s="63"/>
      <c r="AK70" s="63"/>
      <c r="AL70" s="63"/>
      <c r="AM70" s="63"/>
      <c r="AN70" s="63"/>
      <c r="AO70" s="63" t="s">
        <v>312</v>
      </c>
      <c r="AP70" s="65" t="s">
        <v>292</v>
      </c>
      <c r="AQ70" s="65"/>
      <c r="AR70" s="65"/>
      <c r="AS70" s="194" t="s">
        <v>405</v>
      </c>
    </row>
    <row r="71" spans="1:45" ht="15" x14ac:dyDescent="0.2">
      <c r="A71" s="61"/>
      <c r="B71" s="192">
        <v>42565</v>
      </c>
      <c r="C71" s="62" t="s">
        <v>295</v>
      </c>
      <c r="D71" s="63" t="s">
        <v>296</v>
      </c>
      <c r="E71" s="63"/>
      <c r="F71" s="63" t="s">
        <v>310</v>
      </c>
      <c r="G71" s="64">
        <v>42551</v>
      </c>
      <c r="H71" s="65" t="s">
        <v>292</v>
      </c>
      <c r="I71" s="65" t="s">
        <v>293</v>
      </c>
      <c r="J71" s="65"/>
      <c r="K71" s="63" t="s">
        <v>383</v>
      </c>
      <c r="L71" s="193" t="s">
        <v>315</v>
      </c>
      <c r="M71" s="177">
        <v>102.7181818181818</v>
      </c>
      <c r="N71" s="177">
        <v>21.136363636363633</v>
      </c>
      <c r="O71" s="63"/>
      <c r="P71" s="63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>
        <v>18</v>
      </c>
      <c r="AF71" s="178"/>
      <c r="AG71" s="178"/>
      <c r="AH71" s="178"/>
      <c r="AI71" s="178"/>
      <c r="AJ71" s="63"/>
      <c r="AK71" s="63"/>
      <c r="AL71" s="63"/>
      <c r="AM71" s="63"/>
      <c r="AN71" s="63"/>
      <c r="AO71" s="63" t="s">
        <v>312</v>
      </c>
      <c r="AP71" s="65" t="s">
        <v>292</v>
      </c>
      <c r="AQ71" s="65"/>
      <c r="AR71" s="65"/>
      <c r="AS71" s="194" t="s">
        <v>406</v>
      </c>
    </row>
    <row r="72" spans="1:45" ht="15" x14ac:dyDescent="0.2">
      <c r="A72" s="61"/>
      <c r="B72" s="192">
        <v>42565</v>
      </c>
      <c r="C72" s="62" t="s">
        <v>295</v>
      </c>
      <c r="D72" s="63" t="s">
        <v>296</v>
      </c>
      <c r="E72" s="63"/>
      <c r="F72" s="63" t="s">
        <v>310</v>
      </c>
      <c r="G72" s="64">
        <v>42563</v>
      </c>
      <c r="H72" s="65" t="s">
        <v>297</v>
      </c>
      <c r="I72" s="65" t="s">
        <v>292</v>
      </c>
      <c r="J72" s="65"/>
      <c r="K72" s="63" t="s">
        <v>385</v>
      </c>
      <c r="L72" s="193" t="s">
        <v>315</v>
      </c>
      <c r="M72" s="177">
        <v>133</v>
      </c>
      <c r="N72" s="177">
        <v>19.399999999999999</v>
      </c>
      <c r="O72" s="63"/>
      <c r="P72" s="63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>
        <v>16.2</v>
      </c>
      <c r="AF72" s="178"/>
      <c r="AG72" s="178"/>
      <c r="AH72" s="178"/>
      <c r="AI72" s="178"/>
      <c r="AJ72" s="63"/>
      <c r="AK72" s="63"/>
      <c r="AL72" s="63"/>
      <c r="AM72" s="63"/>
      <c r="AN72" s="63"/>
      <c r="AO72" s="63" t="s">
        <v>312</v>
      </c>
      <c r="AP72" s="65" t="s">
        <v>292</v>
      </c>
      <c r="AQ72" s="65"/>
      <c r="AR72" s="65"/>
      <c r="AS72" s="194" t="s">
        <v>407</v>
      </c>
    </row>
    <row r="73" spans="1:45" ht="15" x14ac:dyDescent="0.2">
      <c r="A73" s="61">
        <v>10425</v>
      </c>
      <c r="B73" s="192">
        <v>42565</v>
      </c>
      <c r="C73" s="62" t="s">
        <v>295</v>
      </c>
      <c r="D73" s="63" t="s">
        <v>296</v>
      </c>
      <c r="E73" s="63"/>
      <c r="F73" s="63" t="s">
        <v>313</v>
      </c>
      <c r="G73" s="192">
        <v>42564</v>
      </c>
      <c r="H73" s="65" t="s">
        <v>297</v>
      </c>
      <c r="I73" s="65" t="s">
        <v>292</v>
      </c>
      <c r="J73" s="65"/>
      <c r="K73" s="63" t="s">
        <v>271</v>
      </c>
      <c r="L73" s="193" t="s">
        <v>316</v>
      </c>
      <c r="M73" s="177">
        <v>100.19999999999999</v>
      </c>
      <c r="N73" s="177">
        <v>29.709090909090907</v>
      </c>
      <c r="O73" s="63"/>
      <c r="P73" s="63"/>
      <c r="Q73" s="178"/>
      <c r="R73" s="178"/>
      <c r="S73" s="178" t="s">
        <v>304</v>
      </c>
      <c r="T73" s="178"/>
      <c r="U73" s="178" t="s">
        <v>304</v>
      </c>
      <c r="V73" s="178" t="s">
        <v>304</v>
      </c>
      <c r="W73" s="178">
        <v>17.818181818181817</v>
      </c>
      <c r="X73" s="178"/>
      <c r="Y73" s="178"/>
      <c r="Z73" s="178"/>
      <c r="AA73" s="178"/>
      <c r="AB73" s="178"/>
      <c r="AC73" s="178"/>
      <c r="AD73" s="178" t="s">
        <v>304</v>
      </c>
      <c r="AE73" s="178"/>
      <c r="AF73" s="178"/>
      <c r="AG73" s="178"/>
      <c r="AH73" s="178">
        <v>21.481818181818181</v>
      </c>
      <c r="AI73" s="178"/>
      <c r="AJ73" s="63"/>
      <c r="AK73" s="63" t="s">
        <v>304</v>
      </c>
      <c r="AL73" s="63"/>
      <c r="AM73" s="63" t="s">
        <v>304</v>
      </c>
      <c r="AN73" s="63" t="s">
        <v>304</v>
      </c>
      <c r="AO73" s="63" t="s">
        <v>314</v>
      </c>
      <c r="AP73" s="65" t="s">
        <v>292</v>
      </c>
      <c r="AQ73" s="65"/>
      <c r="AR73" s="65"/>
      <c r="AS73" s="194" t="s">
        <v>416</v>
      </c>
    </row>
    <row r="74" spans="1:45" ht="15" x14ac:dyDescent="0.2">
      <c r="A74" s="61">
        <v>10616</v>
      </c>
      <c r="B74" s="192">
        <v>42565</v>
      </c>
      <c r="C74" s="62" t="s">
        <v>295</v>
      </c>
      <c r="D74" s="63" t="s">
        <v>296</v>
      </c>
      <c r="E74" s="63"/>
      <c r="F74" s="63" t="s">
        <v>313</v>
      </c>
      <c r="G74" s="64">
        <v>42551</v>
      </c>
      <c r="H74" s="65" t="s">
        <v>297</v>
      </c>
      <c r="I74" s="65" t="s">
        <v>292</v>
      </c>
      <c r="J74" s="65"/>
      <c r="K74" s="63" t="s">
        <v>272</v>
      </c>
      <c r="L74" s="193" t="s">
        <v>316</v>
      </c>
      <c r="M74" s="177">
        <v>107.1</v>
      </c>
      <c r="N74" s="177">
        <v>30.599999999999994</v>
      </c>
      <c r="O74" s="63"/>
      <c r="P74" s="63"/>
      <c r="Q74" s="178"/>
      <c r="R74" s="178"/>
      <c r="S74" s="178" t="s">
        <v>304</v>
      </c>
      <c r="T74" s="178"/>
      <c r="U74" s="178" t="s">
        <v>304</v>
      </c>
      <c r="V74" s="178" t="s">
        <v>304</v>
      </c>
      <c r="W74" s="178">
        <v>18.2</v>
      </c>
      <c r="X74" s="178"/>
      <c r="Y74" s="178"/>
      <c r="Z74" s="178"/>
      <c r="AA74" s="178"/>
      <c r="AB74" s="178"/>
      <c r="AC74" s="178"/>
      <c r="AD74" s="178" t="s">
        <v>304</v>
      </c>
      <c r="AE74" s="178"/>
      <c r="AF74" s="178"/>
      <c r="AG74" s="178"/>
      <c r="AH74" s="178">
        <v>20.099999999999998</v>
      </c>
      <c r="AI74" s="178"/>
      <c r="AJ74" s="63"/>
      <c r="AK74" s="63" t="s">
        <v>304</v>
      </c>
      <c r="AL74" s="63"/>
      <c r="AM74" s="63" t="s">
        <v>304</v>
      </c>
      <c r="AN74" s="63" t="s">
        <v>304</v>
      </c>
      <c r="AO74" s="63" t="s">
        <v>314</v>
      </c>
      <c r="AP74" s="65" t="s">
        <v>292</v>
      </c>
      <c r="AQ74" s="65"/>
      <c r="AR74" s="65"/>
      <c r="AS74" s="194" t="s">
        <v>417</v>
      </c>
    </row>
    <row r="75" spans="1:45" ht="15" x14ac:dyDescent="0.2">
      <c r="A75" s="61">
        <v>8807</v>
      </c>
      <c r="B75" s="192">
        <v>42565</v>
      </c>
      <c r="C75" s="62" t="s">
        <v>295</v>
      </c>
      <c r="D75" s="63" t="s">
        <v>296</v>
      </c>
      <c r="E75" s="63"/>
      <c r="F75" s="63" t="s">
        <v>313</v>
      </c>
      <c r="G75" s="64">
        <v>42551</v>
      </c>
      <c r="H75" s="65" t="s">
        <v>292</v>
      </c>
      <c r="I75" s="65" t="s">
        <v>293</v>
      </c>
      <c r="J75" s="65"/>
      <c r="K75" s="63" t="s">
        <v>273</v>
      </c>
      <c r="L75" s="193" t="s">
        <v>316</v>
      </c>
      <c r="M75" s="177">
        <v>104.99999999999999</v>
      </c>
      <c r="N75" s="177">
        <v>29.563636363636363</v>
      </c>
      <c r="O75" s="63"/>
      <c r="P75" s="63"/>
      <c r="Q75" s="178"/>
      <c r="R75" s="178"/>
      <c r="S75" s="178" t="s">
        <v>304</v>
      </c>
      <c r="T75" s="178"/>
      <c r="U75" s="178" t="s">
        <v>304</v>
      </c>
      <c r="V75" s="178" t="s">
        <v>304</v>
      </c>
      <c r="W75" s="178">
        <v>17.954545454545453</v>
      </c>
      <c r="X75" s="178"/>
      <c r="Y75" s="178"/>
      <c r="Z75" s="178"/>
      <c r="AA75" s="178"/>
      <c r="AB75" s="178"/>
      <c r="AC75" s="178"/>
      <c r="AD75" s="178" t="s">
        <v>304</v>
      </c>
      <c r="AE75" s="178"/>
      <c r="AF75" s="178"/>
      <c r="AG75" s="178"/>
      <c r="AH75" s="178">
        <v>21.554545454545455</v>
      </c>
      <c r="AI75" s="178"/>
      <c r="AJ75" s="63"/>
      <c r="AK75" s="63" t="s">
        <v>304</v>
      </c>
      <c r="AL75" s="63"/>
      <c r="AM75" s="63" t="s">
        <v>304</v>
      </c>
      <c r="AN75" s="63" t="s">
        <v>304</v>
      </c>
      <c r="AO75" s="63" t="s">
        <v>314</v>
      </c>
      <c r="AP75" s="65" t="s">
        <v>292</v>
      </c>
      <c r="AQ75" s="65"/>
      <c r="AR75" s="65"/>
      <c r="AS75" s="194" t="s">
        <v>418</v>
      </c>
    </row>
    <row r="76" spans="1:45" ht="15" x14ac:dyDescent="0.2">
      <c r="A76" s="61">
        <v>1693</v>
      </c>
      <c r="B76" s="192">
        <v>42565</v>
      </c>
      <c r="C76" s="62" t="s">
        <v>295</v>
      </c>
      <c r="D76" s="63" t="s">
        <v>296</v>
      </c>
      <c r="E76" s="63"/>
      <c r="F76" s="63" t="s">
        <v>313</v>
      </c>
      <c r="G76" s="64">
        <v>42551</v>
      </c>
      <c r="H76" s="65" t="s">
        <v>297</v>
      </c>
      <c r="I76" s="65" t="s">
        <v>292</v>
      </c>
      <c r="J76" s="65"/>
      <c r="K76" s="63" t="s">
        <v>274</v>
      </c>
      <c r="L76" s="193" t="s">
        <v>316</v>
      </c>
      <c r="M76" s="177">
        <v>99.554545454545448</v>
      </c>
      <c r="N76" s="177">
        <v>31.672727272727272</v>
      </c>
      <c r="O76" s="63"/>
      <c r="P76" s="63"/>
      <c r="Q76" s="178"/>
      <c r="R76" s="178"/>
      <c r="S76" s="178" t="s">
        <v>304</v>
      </c>
      <c r="T76" s="178"/>
      <c r="U76" s="178" t="s">
        <v>304</v>
      </c>
      <c r="V76" s="178" t="s">
        <v>304</v>
      </c>
      <c r="W76" s="178">
        <v>18.872727272727271</v>
      </c>
      <c r="X76" s="178"/>
      <c r="Y76" s="178"/>
      <c r="Z76" s="178"/>
      <c r="AA76" s="178"/>
      <c r="AB76" s="178"/>
      <c r="AC76" s="178"/>
      <c r="AD76" s="178" t="s">
        <v>304</v>
      </c>
      <c r="AE76" s="178"/>
      <c r="AF76" s="178"/>
      <c r="AG76" s="178"/>
      <c r="AH76" s="178">
        <v>20.490909090909089</v>
      </c>
      <c r="AI76" s="178"/>
      <c r="AJ76" s="63"/>
      <c r="AK76" s="63" t="s">
        <v>304</v>
      </c>
      <c r="AL76" s="63"/>
      <c r="AM76" s="63" t="s">
        <v>304</v>
      </c>
      <c r="AN76" s="63" t="s">
        <v>304</v>
      </c>
      <c r="AO76" s="63" t="s">
        <v>314</v>
      </c>
      <c r="AP76" s="65" t="s">
        <v>292</v>
      </c>
      <c r="AQ76" s="65"/>
      <c r="AR76" s="65"/>
      <c r="AS76" s="194" t="s">
        <v>419</v>
      </c>
    </row>
    <row r="77" spans="1:45" ht="15" x14ac:dyDescent="0.2">
      <c r="A77" s="61">
        <v>10259</v>
      </c>
      <c r="B77" s="192">
        <v>42565</v>
      </c>
      <c r="C77" s="62" t="s">
        <v>295</v>
      </c>
      <c r="D77" s="63" t="s">
        <v>296</v>
      </c>
      <c r="E77" s="63"/>
      <c r="F77" s="63" t="s">
        <v>313</v>
      </c>
      <c r="G77" s="64">
        <v>42551</v>
      </c>
      <c r="H77" s="65" t="s">
        <v>297</v>
      </c>
      <c r="I77" s="65" t="s">
        <v>292</v>
      </c>
      <c r="J77" s="65"/>
      <c r="K77" s="63" t="s">
        <v>275</v>
      </c>
      <c r="L77" s="193" t="s">
        <v>316</v>
      </c>
      <c r="M77" s="177">
        <v>99.999999999999986</v>
      </c>
      <c r="N77" s="177">
        <v>32.954545454545453</v>
      </c>
      <c r="O77" s="63"/>
      <c r="P77" s="63"/>
      <c r="Q77" s="178"/>
      <c r="R77" s="178"/>
      <c r="S77" s="178" t="s">
        <v>304</v>
      </c>
      <c r="T77" s="178"/>
      <c r="U77" s="178" t="s">
        <v>304</v>
      </c>
      <c r="V77" s="178" t="s">
        <v>304</v>
      </c>
      <c r="W77" s="178">
        <v>18.299999999999997</v>
      </c>
      <c r="X77" s="178"/>
      <c r="Y77" s="178"/>
      <c r="Z77" s="178"/>
      <c r="AA77" s="178"/>
      <c r="AB77" s="178"/>
      <c r="AC77" s="178"/>
      <c r="AD77" s="178" t="s">
        <v>304</v>
      </c>
      <c r="AE77" s="178"/>
      <c r="AF77" s="178"/>
      <c r="AG77" s="178"/>
      <c r="AH77" s="178">
        <v>20.299999999999997</v>
      </c>
      <c r="AI77" s="178"/>
      <c r="AJ77" s="63"/>
      <c r="AK77" s="63" t="s">
        <v>304</v>
      </c>
      <c r="AL77" s="63"/>
      <c r="AM77" s="63" t="s">
        <v>304</v>
      </c>
      <c r="AN77" s="63" t="s">
        <v>304</v>
      </c>
      <c r="AO77" t="s">
        <v>314</v>
      </c>
      <c r="AP77" s="65" t="s">
        <v>292</v>
      </c>
      <c r="AQ77" s="65"/>
      <c r="AR77" s="65"/>
      <c r="AS77" s="194" t="s">
        <v>420</v>
      </c>
    </row>
    <row r="78" spans="1:45" ht="15" x14ac:dyDescent="0.2">
      <c r="A78" s="61">
        <v>10564</v>
      </c>
      <c r="B78" s="192">
        <v>42565</v>
      </c>
      <c r="C78" s="62" t="s">
        <v>295</v>
      </c>
      <c r="D78" s="63" t="s">
        <v>296</v>
      </c>
      <c r="E78" s="63"/>
      <c r="F78" s="63" t="s">
        <v>313</v>
      </c>
      <c r="G78" s="179">
        <v>42551</v>
      </c>
      <c r="H78" s="65" t="s">
        <v>297</v>
      </c>
      <c r="I78" s="65" t="s">
        <v>292</v>
      </c>
      <c r="J78" s="65"/>
      <c r="K78" s="63" t="s">
        <v>276</v>
      </c>
      <c r="L78" s="193" t="s">
        <v>316</v>
      </c>
      <c r="M78" s="177">
        <v>105.5090909090909</v>
      </c>
      <c r="N78" s="177">
        <v>28.16363636363636</v>
      </c>
      <c r="O78" s="63"/>
      <c r="P78" s="63"/>
      <c r="Q78" s="178"/>
      <c r="R78" s="178"/>
      <c r="S78" s="178" t="s">
        <v>304</v>
      </c>
      <c r="T78" s="178"/>
      <c r="U78" s="178" t="s">
        <v>304</v>
      </c>
      <c r="V78" s="178" t="s">
        <v>304</v>
      </c>
      <c r="W78" s="178">
        <v>16.136363636363637</v>
      </c>
      <c r="X78" s="178"/>
      <c r="Y78" s="178"/>
      <c r="Z78" s="178"/>
      <c r="AA78" s="178"/>
      <c r="AB78" s="178"/>
      <c r="AC78" s="178"/>
      <c r="AD78" s="178" t="s">
        <v>304</v>
      </c>
      <c r="AE78" s="178"/>
      <c r="AF78" s="178"/>
      <c r="AG78" s="178"/>
      <c r="AH78" s="178">
        <v>20.536363636363635</v>
      </c>
      <c r="AI78" s="178"/>
      <c r="AJ78" s="63"/>
      <c r="AK78" s="63" t="s">
        <v>304</v>
      </c>
      <c r="AL78" s="63"/>
      <c r="AM78" s="63" t="s">
        <v>304</v>
      </c>
      <c r="AN78" s="63" t="s">
        <v>304</v>
      </c>
      <c r="AO78" t="s">
        <v>314</v>
      </c>
      <c r="AP78" s="65" t="s">
        <v>292</v>
      </c>
      <c r="AQ78" s="65"/>
      <c r="AR78" s="65"/>
      <c r="AS78" s="194" t="s">
        <v>421</v>
      </c>
    </row>
    <row r="79" spans="1:45" ht="15" x14ac:dyDescent="0.2">
      <c r="A79" s="61">
        <v>3620</v>
      </c>
      <c r="B79" s="192">
        <v>42565</v>
      </c>
      <c r="C79" s="62" t="s">
        <v>295</v>
      </c>
      <c r="D79" s="63" t="s">
        <v>296</v>
      </c>
      <c r="E79" s="63"/>
      <c r="F79" s="63" t="s">
        <v>313</v>
      </c>
      <c r="G79" s="64">
        <v>42551</v>
      </c>
      <c r="H79" s="65" t="s">
        <v>297</v>
      </c>
      <c r="I79" s="65" t="s">
        <v>292</v>
      </c>
      <c r="J79" s="65"/>
      <c r="K79" s="63" t="s">
        <v>278</v>
      </c>
      <c r="L79" s="193" t="s">
        <v>316</v>
      </c>
      <c r="M79" s="177">
        <v>95.399999999999991</v>
      </c>
      <c r="N79" s="177">
        <v>30.199999999999996</v>
      </c>
      <c r="O79" s="63"/>
      <c r="P79" s="63"/>
      <c r="Q79" s="178"/>
      <c r="R79" s="178"/>
      <c r="S79" s="178" t="s">
        <v>304</v>
      </c>
      <c r="T79" s="178"/>
      <c r="U79" s="178" t="s">
        <v>304</v>
      </c>
      <c r="V79" s="178" t="s">
        <v>304</v>
      </c>
      <c r="W79" s="178">
        <v>18.799999999999997</v>
      </c>
      <c r="X79" s="178"/>
      <c r="Y79" s="178"/>
      <c r="Z79" s="178"/>
      <c r="AA79" s="178"/>
      <c r="AB79" s="178"/>
      <c r="AC79" s="178"/>
      <c r="AD79" s="178" t="s">
        <v>304</v>
      </c>
      <c r="AE79" s="178"/>
      <c r="AF79" s="178"/>
      <c r="AG79" s="178"/>
      <c r="AH79" s="178">
        <v>21.554545454545455</v>
      </c>
      <c r="AI79" s="178"/>
      <c r="AJ79" s="63"/>
      <c r="AK79" s="63" t="s">
        <v>304</v>
      </c>
      <c r="AL79" s="63"/>
      <c r="AM79" s="63" t="s">
        <v>304</v>
      </c>
      <c r="AN79" s="63" t="s">
        <v>304</v>
      </c>
      <c r="AO79" s="63" t="s">
        <v>314</v>
      </c>
      <c r="AP79" s="65" t="s">
        <v>292</v>
      </c>
      <c r="AQ79" s="65"/>
      <c r="AR79" s="65"/>
      <c r="AS79" s="194" t="s">
        <v>422</v>
      </c>
    </row>
    <row r="80" spans="1:45" ht="15" x14ac:dyDescent="0.2">
      <c r="A80" s="61">
        <v>10686</v>
      </c>
      <c r="B80" s="192">
        <v>42570</v>
      </c>
      <c r="C80" s="62" t="s">
        <v>295</v>
      </c>
      <c r="D80" s="63" t="s">
        <v>296</v>
      </c>
      <c r="E80" s="63"/>
      <c r="F80" s="63" t="s">
        <v>313</v>
      </c>
      <c r="G80" s="64">
        <v>42551</v>
      </c>
      <c r="H80" s="65" t="s">
        <v>297</v>
      </c>
      <c r="I80" s="65" t="s">
        <v>292</v>
      </c>
      <c r="J80" s="65"/>
      <c r="K80" s="63" t="s">
        <v>280</v>
      </c>
      <c r="L80" s="193" t="s">
        <v>316</v>
      </c>
      <c r="M80" s="177">
        <v>101.87272727272726</v>
      </c>
      <c r="N80" s="177">
        <v>29.654545454545449</v>
      </c>
      <c r="O80" s="63"/>
      <c r="P80" s="63"/>
      <c r="Q80" s="178"/>
      <c r="R80" s="178"/>
      <c r="S80" s="178" t="s">
        <v>304</v>
      </c>
      <c r="T80" s="178"/>
      <c r="U80" s="178" t="s">
        <v>304</v>
      </c>
      <c r="V80" s="178" t="s">
        <v>304</v>
      </c>
      <c r="W80" s="178">
        <v>16.518181818181819</v>
      </c>
      <c r="X80" s="178"/>
      <c r="Y80" s="178"/>
      <c r="Z80" s="178"/>
      <c r="AA80" s="178"/>
      <c r="AB80" s="178"/>
      <c r="AC80" s="178"/>
      <c r="AD80" s="178" t="s">
        <v>304</v>
      </c>
      <c r="AE80" s="178"/>
      <c r="AF80" s="178"/>
      <c r="AG80" s="178"/>
      <c r="AH80" s="178">
        <v>19.754545454545454</v>
      </c>
      <c r="AI80" s="178"/>
      <c r="AJ80" s="63"/>
      <c r="AK80" s="63" t="s">
        <v>304</v>
      </c>
      <c r="AL80" s="63"/>
      <c r="AM80" s="63" t="s">
        <v>304</v>
      </c>
      <c r="AN80" s="63" t="s">
        <v>304</v>
      </c>
      <c r="AO80" s="63" t="s">
        <v>314</v>
      </c>
      <c r="AP80" s="65" t="s">
        <v>292</v>
      </c>
      <c r="AQ80" s="65"/>
      <c r="AR80" s="65"/>
      <c r="AS80" t="s">
        <v>423</v>
      </c>
    </row>
    <row r="81" spans="1:45" ht="15" x14ac:dyDescent="0.2">
      <c r="A81" s="61">
        <v>4105</v>
      </c>
      <c r="B81" s="192">
        <v>42565</v>
      </c>
      <c r="C81" s="62" t="s">
        <v>295</v>
      </c>
      <c r="D81" s="63" t="s">
        <v>296</v>
      </c>
      <c r="E81" s="63"/>
      <c r="F81" s="63" t="s">
        <v>313</v>
      </c>
      <c r="G81" s="64">
        <v>42551</v>
      </c>
      <c r="H81" s="65" t="s">
        <v>297</v>
      </c>
      <c r="I81" s="65" t="s">
        <v>292</v>
      </c>
      <c r="J81" s="65"/>
      <c r="K81" s="63" t="s">
        <v>281</v>
      </c>
      <c r="L81" s="193" t="s">
        <v>316</v>
      </c>
      <c r="M81" s="177">
        <v>105.49999999999999</v>
      </c>
      <c r="N81" s="177">
        <v>32</v>
      </c>
      <c r="O81" s="63"/>
      <c r="P81" s="63"/>
      <c r="Q81" s="178"/>
      <c r="R81" s="178"/>
      <c r="S81" s="178" t="s">
        <v>304</v>
      </c>
      <c r="T81" s="178"/>
      <c r="U81" s="178" t="s">
        <v>304</v>
      </c>
      <c r="V81" s="178" t="s">
        <v>304</v>
      </c>
      <c r="W81" s="178">
        <v>18.5</v>
      </c>
      <c r="X81" s="178"/>
      <c r="Y81" s="178"/>
      <c r="Z81" s="178"/>
      <c r="AA81" s="178"/>
      <c r="AB81" s="178"/>
      <c r="AC81" s="178"/>
      <c r="AD81" s="178" t="s">
        <v>304</v>
      </c>
      <c r="AE81" s="178"/>
      <c r="AF81" s="178"/>
      <c r="AG81" s="178"/>
      <c r="AH81" s="178">
        <v>19.599999999999998</v>
      </c>
      <c r="AI81" s="178"/>
      <c r="AJ81" s="63"/>
      <c r="AK81" s="63" t="s">
        <v>304</v>
      </c>
      <c r="AL81" s="63"/>
      <c r="AM81" s="63" t="s">
        <v>304</v>
      </c>
      <c r="AN81" s="63" t="s">
        <v>304</v>
      </c>
      <c r="AO81" s="63" t="s">
        <v>314</v>
      </c>
      <c r="AP81" s="65" t="s">
        <v>292</v>
      </c>
      <c r="AQ81" s="65"/>
      <c r="AR81" s="65"/>
      <c r="AS81" s="194" t="s">
        <v>424</v>
      </c>
    </row>
    <row r="82" spans="1:45" ht="15" x14ac:dyDescent="0.2">
      <c r="A82" s="61">
        <v>9701</v>
      </c>
      <c r="B82" s="192">
        <v>42565</v>
      </c>
      <c r="C82" s="62" t="s">
        <v>295</v>
      </c>
      <c r="D82" s="63" t="s">
        <v>296</v>
      </c>
      <c r="E82" s="63"/>
      <c r="F82" s="63" t="s">
        <v>313</v>
      </c>
      <c r="G82" s="64">
        <v>42551</v>
      </c>
      <c r="H82" s="65" t="s">
        <v>297</v>
      </c>
      <c r="I82" s="65" t="s">
        <v>292</v>
      </c>
      <c r="J82" s="65"/>
      <c r="K82" s="63" t="s">
        <v>288</v>
      </c>
      <c r="L82" s="193" t="s">
        <v>316</v>
      </c>
      <c r="M82" s="177">
        <v>107.1</v>
      </c>
      <c r="N82" s="177">
        <v>30.599999999999994</v>
      </c>
      <c r="O82" s="63"/>
      <c r="P82" s="63"/>
      <c r="Q82" s="178"/>
      <c r="R82" s="178"/>
      <c r="S82" s="178" t="s">
        <v>304</v>
      </c>
      <c r="T82" s="178"/>
      <c r="U82" s="178" t="s">
        <v>304</v>
      </c>
      <c r="V82" s="178" t="s">
        <v>304</v>
      </c>
      <c r="W82" s="178">
        <v>18.2</v>
      </c>
      <c r="X82" s="178"/>
      <c r="Y82" s="178"/>
      <c r="Z82" s="178"/>
      <c r="AA82" s="178"/>
      <c r="AB82" s="178"/>
      <c r="AC82" s="178"/>
      <c r="AD82" s="178" t="s">
        <v>304</v>
      </c>
      <c r="AE82" s="178"/>
      <c r="AF82" s="178"/>
      <c r="AG82" s="178"/>
      <c r="AH82" s="178">
        <v>20.099999999999998</v>
      </c>
      <c r="AI82" s="178"/>
      <c r="AJ82" s="63"/>
      <c r="AK82" s="63" t="s">
        <v>304</v>
      </c>
      <c r="AL82" s="63"/>
      <c r="AM82" s="63" t="s">
        <v>304</v>
      </c>
      <c r="AN82" s="63" t="s">
        <v>304</v>
      </c>
      <c r="AO82" s="63" t="s">
        <v>314</v>
      </c>
      <c r="AP82" s="65" t="s">
        <v>292</v>
      </c>
      <c r="AQ82" s="65"/>
      <c r="AR82" s="65"/>
      <c r="AS82" s="194" t="s">
        <v>425</v>
      </c>
    </row>
    <row r="83" spans="1:45" ht="15" x14ac:dyDescent="0.2">
      <c r="A83" s="61">
        <v>10492</v>
      </c>
      <c r="B83" s="192">
        <v>42565</v>
      </c>
      <c r="C83" s="62" t="s">
        <v>295</v>
      </c>
      <c r="D83" s="63" t="s">
        <v>296</v>
      </c>
      <c r="E83" s="63"/>
      <c r="F83" s="63" t="s">
        <v>313</v>
      </c>
      <c r="G83" s="64">
        <v>42551</v>
      </c>
      <c r="H83" s="65" t="s">
        <v>297</v>
      </c>
      <c r="I83" s="65" t="s">
        <v>292</v>
      </c>
      <c r="J83" s="65"/>
      <c r="K83" s="63" t="s">
        <v>294</v>
      </c>
      <c r="L83" s="193" t="s">
        <v>316</v>
      </c>
      <c r="M83" s="177">
        <v>99</v>
      </c>
      <c r="N83" s="177">
        <v>30.399999999999995</v>
      </c>
      <c r="O83" s="63"/>
      <c r="P83" s="63"/>
      <c r="Q83" s="178"/>
      <c r="R83" s="178"/>
      <c r="S83" s="178" t="s">
        <v>304</v>
      </c>
      <c r="T83" s="178"/>
      <c r="U83" s="178" t="s">
        <v>304</v>
      </c>
      <c r="V83" s="178" t="s">
        <v>304</v>
      </c>
      <c r="W83" s="178">
        <v>17.649999999999999</v>
      </c>
      <c r="X83" s="178"/>
      <c r="Y83" s="178"/>
      <c r="Z83" s="178"/>
      <c r="AA83" s="178"/>
      <c r="AB83" s="178"/>
      <c r="AC83" s="178"/>
      <c r="AD83" s="178" t="s">
        <v>304</v>
      </c>
      <c r="AE83" s="178"/>
      <c r="AF83" s="178"/>
      <c r="AG83" s="178"/>
      <c r="AH83" s="178">
        <v>21.499999999999996</v>
      </c>
      <c r="AI83" s="178"/>
      <c r="AJ83" s="63"/>
      <c r="AK83" s="63" t="s">
        <v>304</v>
      </c>
      <c r="AL83" s="63"/>
      <c r="AM83" s="63" t="s">
        <v>304</v>
      </c>
      <c r="AN83" s="63" t="s">
        <v>304</v>
      </c>
      <c r="AO83" s="63" t="s">
        <v>314</v>
      </c>
      <c r="AP83" s="65" t="s">
        <v>292</v>
      </c>
      <c r="AQ83" s="65"/>
      <c r="AR83" s="65"/>
      <c r="AS83" s="194" t="s">
        <v>366</v>
      </c>
    </row>
    <row r="84" spans="1:45" ht="15" x14ac:dyDescent="0.2">
      <c r="A84" s="61">
        <v>10344</v>
      </c>
      <c r="B84" s="192">
        <v>42565</v>
      </c>
      <c r="C84" s="62" t="s">
        <v>295</v>
      </c>
      <c r="D84" s="63" t="s">
        <v>296</v>
      </c>
      <c r="E84" s="63"/>
      <c r="F84" s="63" t="s">
        <v>313</v>
      </c>
      <c r="G84" s="64">
        <v>42551</v>
      </c>
      <c r="H84" s="65" t="s">
        <v>297</v>
      </c>
      <c r="I84" s="65" t="s">
        <v>292</v>
      </c>
      <c r="J84" s="65"/>
      <c r="K84" s="63" t="s">
        <v>277</v>
      </c>
      <c r="L84" s="193" t="s">
        <v>316</v>
      </c>
      <c r="M84" s="177">
        <v>100.19999999999999</v>
      </c>
      <c r="N84" s="177">
        <v>29.709999999999994</v>
      </c>
      <c r="O84" s="63"/>
      <c r="P84" s="63"/>
      <c r="Q84" s="178"/>
      <c r="R84" s="178"/>
      <c r="S84" s="178" t="s">
        <v>304</v>
      </c>
      <c r="T84" s="178"/>
      <c r="U84" s="178" t="s">
        <v>304</v>
      </c>
      <c r="V84" s="178" t="s">
        <v>304</v>
      </c>
      <c r="W84" s="178">
        <v>17.82</v>
      </c>
      <c r="X84" s="178"/>
      <c r="Y84" s="178"/>
      <c r="Z84" s="178"/>
      <c r="AA84" s="178"/>
      <c r="AB84" s="178"/>
      <c r="AC84" s="178"/>
      <c r="AD84" s="178" t="s">
        <v>304</v>
      </c>
      <c r="AE84" s="178"/>
      <c r="AF84" s="178"/>
      <c r="AG84" s="178"/>
      <c r="AH84" s="178">
        <v>21.479999999999997</v>
      </c>
      <c r="AI84" s="178"/>
      <c r="AJ84" s="63"/>
      <c r="AK84" s="63" t="s">
        <v>304</v>
      </c>
      <c r="AL84" s="63"/>
      <c r="AM84" s="63" t="s">
        <v>304</v>
      </c>
      <c r="AN84" s="63" t="s">
        <v>304</v>
      </c>
      <c r="AO84" s="63" t="s">
        <v>314</v>
      </c>
      <c r="AP84" s="65" t="s">
        <v>292</v>
      </c>
      <c r="AQ84" s="65"/>
      <c r="AR84" s="65"/>
      <c r="AS84" t="s">
        <v>360</v>
      </c>
    </row>
    <row r="85" spans="1:45" ht="15" x14ac:dyDescent="0.2">
      <c r="A85" s="61">
        <v>9784</v>
      </c>
      <c r="B85" s="192">
        <v>42565</v>
      </c>
      <c r="C85" s="62" t="s">
        <v>295</v>
      </c>
      <c r="D85" s="63" t="s">
        <v>296</v>
      </c>
      <c r="E85" s="63"/>
      <c r="F85" s="63" t="s">
        <v>313</v>
      </c>
      <c r="G85" s="64">
        <v>42553</v>
      </c>
      <c r="H85" s="65" t="s">
        <v>297</v>
      </c>
      <c r="I85" s="65" t="s">
        <v>292</v>
      </c>
      <c r="J85" s="65"/>
      <c r="K85" s="63" t="s">
        <v>298</v>
      </c>
      <c r="L85" s="193" t="s">
        <v>316</v>
      </c>
      <c r="M85" s="177">
        <v>108.06363636363636</v>
      </c>
      <c r="N85" s="177">
        <v>31.827272727272724</v>
      </c>
      <c r="O85" s="63"/>
      <c r="P85" s="63"/>
      <c r="Q85" s="178"/>
      <c r="R85" s="178"/>
      <c r="S85" s="178" t="s">
        <v>304</v>
      </c>
      <c r="T85" s="178"/>
      <c r="U85" s="178" t="s">
        <v>304</v>
      </c>
      <c r="V85" s="178" t="s">
        <v>304</v>
      </c>
      <c r="W85" s="178">
        <v>15.918181818181818</v>
      </c>
      <c r="X85" s="178"/>
      <c r="Y85" s="178"/>
      <c r="Z85" s="178"/>
      <c r="AA85" s="178"/>
      <c r="AB85" s="178"/>
      <c r="AC85" s="178"/>
      <c r="AD85" s="178" t="s">
        <v>304</v>
      </c>
      <c r="AE85" s="178"/>
      <c r="AF85" s="178"/>
      <c r="AG85" s="178"/>
      <c r="AH85" s="178">
        <v>19.363636363636363</v>
      </c>
      <c r="AI85" s="178"/>
      <c r="AJ85" s="63"/>
      <c r="AK85" s="63" t="s">
        <v>304</v>
      </c>
      <c r="AL85" s="63"/>
      <c r="AM85" s="63" t="s">
        <v>304</v>
      </c>
      <c r="AN85" s="63" t="s">
        <v>304</v>
      </c>
      <c r="AO85" s="63" t="s">
        <v>314</v>
      </c>
      <c r="AP85" s="65" t="s">
        <v>292</v>
      </c>
      <c r="AQ85" s="65"/>
      <c r="AR85" s="65"/>
      <c r="AS85" s="194" t="s">
        <v>426</v>
      </c>
    </row>
    <row r="86" spans="1:45" ht="15" x14ac:dyDescent="0.2">
      <c r="A86" s="61">
        <v>10397</v>
      </c>
      <c r="B86" s="192">
        <v>42565</v>
      </c>
      <c r="C86" s="62" t="s">
        <v>295</v>
      </c>
      <c r="D86" s="63" t="s">
        <v>296</v>
      </c>
      <c r="E86" s="63"/>
      <c r="F86" s="63" t="s">
        <v>313</v>
      </c>
      <c r="G86" s="64">
        <v>42551</v>
      </c>
      <c r="H86" s="65" t="s">
        <v>297</v>
      </c>
      <c r="I86" s="65" t="s">
        <v>292</v>
      </c>
      <c r="J86" s="65"/>
      <c r="K86" s="63" t="s">
        <v>306</v>
      </c>
      <c r="L86" s="193" t="s">
        <v>316</v>
      </c>
      <c r="M86" s="177">
        <v>114.99999999999999</v>
      </c>
      <c r="N86" s="177">
        <v>28.599999999999998</v>
      </c>
      <c r="O86" s="63"/>
      <c r="P86" s="63"/>
      <c r="Q86" s="178"/>
      <c r="R86" s="178"/>
      <c r="S86" s="178" t="s">
        <v>304</v>
      </c>
      <c r="T86" s="178"/>
      <c r="U86" s="178" t="s">
        <v>304</v>
      </c>
      <c r="V86" s="178" t="s">
        <v>304</v>
      </c>
      <c r="W86" s="178">
        <v>17.3</v>
      </c>
      <c r="X86" s="178"/>
      <c r="Y86" s="178"/>
      <c r="Z86" s="178"/>
      <c r="AA86" s="178"/>
      <c r="AB86" s="178"/>
      <c r="AC86" s="178"/>
      <c r="AD86" s="178" t="s">
        <v>304</v>
      </c>
      <c r="AE86" s="178"/>
      <c r="AF86" s="178"/>
      <c r="AG86" s="178"/>
      <c r="AH86" s="178">
        <v>18.799999999999997</v>
      </c>
      <c r="AI86" s="178"/>
      <c r="AJ86" s="63"/>
      <c r="AK86" s="63" t="s">
        <v>304</v>
      </c>
      <c r="AL86" s="63"/>
      <c r="AM86" s="63" t="s">
        <v>304</v>
      </c>
      <c r="AN86" s="63" t="s">
        <v>304</v>
      </c>
      <c r="AO86" s="63" t="s">
        <v>314</v>
      </c>
      <c r="AP86" s="65" t="s">
        <v>292</v>
      </c>
      <c r="AQ86" s="65"/>
      <c r="AR86" s="65"/>
      <c r="AS86" s="194" t="s">
        <v>427</v>
      </c>
    </row>
    <row r="87" spans="1:45" ht="15" x14ac:dyDescent="0.2">
      <c r="A87" s="61"/>
      <c r="B87" s="192">
        <v>42565</v>
      </c>
      <c r="C87" s="62" t="s">
        <v>295</v>
      </c>
      <c r="D87" s="63" t="s">
        <v>296</v>
      </c>
      <c r="E87" s="63"/>
      <c r="F87" s="63" t="s">
        <v>313</v>
      </c>
      <c r="G87" s="64">
        <v>42551</v>
      </c>
      <c r="H87" s="65" t="s">
        <v>297</v>
      </c>
      <c r="I87" s="65" t="s">
        <v>292</v>
      </c>
      <c r="J87" s="65"/>
      <c r="K87" s="63" t="s">
        <v>371</v>
      </c>
      <c r="L87" s="193" t="s">
        <v>316</v>
      </c>
      <c r="M87" s="177">
        <v>99</v>
      </c>
      <c r="N87" s="177">
        <v>32</v>
      </c>
      <c r="O87" s="63"/>
      <c r="P87" s="63"/>
      <c r="Q87" s="178"/>
      <c r="R87" s="178"/>
      <c r="S87" s="178"/>
      <c r="T87" s="178"/>
      <c r="U87" s="178"/>
      <c r="V87" s="178"/>
      <c r="W87" s="178">
        <v>21</v>
      </c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>
        <v>16</v>
      </c>
      <c r="AI87" s="178"/>
      <c r="AJ87" s="63"/>
      <c r="AK87" s="63"/>
      <c r="AL87" s="63"/>
      <c r="AM87" s="63"/>
      <c r="AN87" s="63"/>
      <c r="AO87" s="63" t="s">
        <v>314</v>
      </c>
      <c r="AP87" s="65" t="s">
        <v>292</v>
      </c>
      <c r="AQ87" s="65"/>
      <c r="AR87" s="65"/>
      <c r="AS87" s="194" t="s">
        <v>428</v>
      </c>
    </row>
    <row r="88" spans="1:45" ht="15" x14ac:dyDescent="0.2">
      <c r="A88" s="61"/>
      <c r="B88" s="192">
        <v>42565</v>
      </c>
      <c r="C88" s="62" t="s">
        <v>295</v>
      </c>
      <c r="D88" s="63" t="s">
        <v>296</v>
      </c>
      <c r="E88" s="63"/>
      <c r="F88" s="63" t="s">
        <v>313</v>
      </c>
      <c r="G88" s="64">
        <v>42551</v>
      </c>
      <c r="H88" s="65" t="s">
        <v>297</v>
      </c>
      <c r="I88" s="65" t="s">
        <v>292</v>
      </c>
      <c r="J88" s="65"/>
      <c r="K88" s="63" t="s">
        <v>373</v>
      </c>
      <c r="L88" s="193" t="s">
        <v>316</v>
      </c>
      <c r="M88" s="177">
        <v>75</v>
      </c>
      <c r="N88" s="177">
        <v>31</v>
      </c>
      <c r="O88" s="63"/>
      <c r="P88" s="63"/>
      <c r="Q88" s="178"/>
      <c r="R88" s="178"/>
      <c r="S88" s="178"/>
      <c r="T88" s="178"/>
      <c r="U88" s="178"/>
      <c r="V88" s="178"/>
      <c r="W88" s="178">
        <v>19.627272727272725</v>
      </c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>
        <v>20.5</v>
      </c>
      <c r="AI88" s="178"/>
      <c r="AJ88" s="63"/>
      <c r="AK88" s="63"/>
      <c r="AL88" s="63"/>
      <c r="AM88" s="63"/>
      <c r="AN88" s="63"/>
      <c r="AO88" s="63" t="s">
        <v>314</v>
      </c>
      <c r="AP88" s="65" t="s">
        <v>292</v>
      </c>
      <c r="AQ88" s="65"/>
      <c r="AR88" s="65"/>
      <c r="AS88" s="194" t="s">
        <v>429</v>
      </c>
    </row>
    <row r="89" spans="1:45" ht="15" x14ac:dyDescent="0.2">
      <c r="A89" s="61"/>
      <c r="B89" s="192">
        <v>42565</v>
      </c>
      <c r="C89" s="62" t="s">
        <v>295</v>
      </c>
      <c r="D89" s="63" t="s">
        <v>296</v>
      </c>
      <c r="E89" s="63"/>
      <c r="F89" s="63" t="s">
        <v>313</v>
      </c>
      <c r="G89" s="64">
        <v>42551</v>
      </c>
      <c r="H89" s="65" t="s">
        <v>297</v>
      </c>
      <c r="I89" s="65" t="s">
        <v>292</v>
      </c>
      <c r="J89" s="65"/>
      <c r="K89" s="63" t="s">
        <v>375</v>
      </c>
      <c r="L89" s="193" t="s">
        <v>316</v>
      </c>
      <c r="M89" s="177">
        <v>143.77272727272728</v>
      </c>
      <c r="N89" s="177">
        <v>33.054545454545455</v>
      </c>
      <c r="O89" s="63"/>
      <c r="P89" s="63"/>
      <c r="Q89" s="178"/>
      <c r="R89" s="178"/>
      <c r="S89" s="178"/>
      <c r="T89" s="178"/>
      <c r="U89" s="178"/>
      <c r="V89" s="178"/>
      <c r="W89" s="178">
        <v>18.345454545454544</v>
      </c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>
        <v>20.109090909090909</v>
      </c>
      <c r="AI89" s="178"/>
      <c r="AJ89" s="63"/>
      <c r="AK89" s="63"/>
      <c r="AL89" s="63"/>
      <c r="AM89" s="63"/>
      <c r="AN89" s="63"/>
      <c r="AO89" s="63" t="s">
        <v>314</v>
      </c>
      <c r="AP89" s="65" t="s">
        <v>292</v>
      </c>
      <c r="AQ89" s="65"/>
      <c r="AR89" s="65"/>
      <c r="AS89" s="194" t="s">
        <v>430</v>
      </c>
    </row>
    <row r="90" spans="1:45" ht="15" x14ac:dyDescent="0.2">
      <c r="A90" s="61"/>
      <c r="B90" s="192">
        <v>42565</v>
      </c>
      <c r="C90" s="62" t="s">
        <v>295</v>
      </c>
      <c r="D90" s="63" t="s">
        <v>296</v>
      </c>
      <c r="E90" s="63"/>
      <c r="F90" s="63" t="s">
        <v>313</v>
      </c>
      <c r="G90" s="64">
        <v>42494</v>
      </c>
      <c r="H90" s="65" t="s">
        <v>297</v>
      </c>
      <c r="I90" s="65" t="s">
        <v>292</v>
      </c>
      <c r="J90" s="65"/>
      <c r="K90" s="63" t="s">
        <v>377</v>
      </c>
      <c r="L90" s="193" t="s">
        <v>316</v>
      </c>
      <c r="M90" s="177">
        <v>90.181818181818173</v>
      </c>
      <c r="N90" s="177">
        <v>29.518181818181816</v>
      </c>
      <c r="O90" s="63"/>
      <c r="P90" s="63"/>
      <c r="Q90" s="178"/>
      <c r="R90" s="178"/>
      <c r="S90" s="178"/>
      <c r="T90" s="178"/>
      <c r="U90" s="178"/>
      <c r="V90" s="178"/>
      <c r="W90" s="178">
        <v>17.327272727272724</v>
      </c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>
        <v>21.281818181818181</v>
      </c>
      <c r="AI90" s="178"/>
      <c r="AJ90" s="63"/>
      <c r="AK90" s="63"/>
      <c r="AL90" s="63"/>
      <c r="AM90" s="63"/>
      <c r="AN90" s="63"/>
      <c r="AO90" s="63" t="s">
        <v>314</v>
      </c>
      <c r="AP90" s="65" t="s">
        <v>292</v>
      </c>
      <c r="AQ90" s="65"/>
      <c r="AR90" s="65"/>
      <c r="AS90" s="194" t="s">
        <v>431</v>
      </c>
    </row>
    <row r="91" spans="1:45" ht="15" x14ac:dyDescent="0.2">
      <c r="A91" s="61"/>
      <c r="B91" s="192">
        <v>42565</v>
      </c>
      <c r="C91" s="62" t="s">
        <v>295</v>
      </c>
      <c r="D91" s="63" t="s">
        <v>296</v>
      </c>
      <c r="E91" s="63"/>
      <c r="F91" s="63" t="s">
        <v>313</v>
      </c>
      <c r="G91" s="64">
        <v>42480</v>
      </c>
      <c r="H91" s="65" t="s">
        <v>297</v>
      </c>
      <c r="I91" s="65" t="s">
        <v>292</v>
      </c>
      <c r="J91" s="65"/>
      <c r="K91" s="63" t="s">
        <v>379</v>
      </c>
      <c r="L91" s="193" t="s">
        <v>316</v>
      </c>
      <c r="M91" s="177">
        <v>114.99999999999999</v>
      </c>
      <c r="N91" s="177">
        <v>32.1</v>
      </c>
      <c r="O91" s="63"/>
      <c r="P91" s="63"/>
      <c r="Q91" s="178"/>
      <c r="R91" s="178"/>
      <c r="S91" s="178"/>
      <c r="T91" s="178"/>
      <c r="U91" s="178"/>
      <c r="V91" s="178"/>
      <c r="W91" s="178">
        <v>14</v>
      </c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>
        <v>14</v>
      </c>
      <c r="AI91" s="178"/>
      <c r="AJ91" s="63"/>
      <c r="AK91" s="63"/>
      <c r="AL91" s="63"/>
      <c r="AM91" s="63"/>
      <c r="AN91" s="63"/>
      <c r="AO91" s="63" t="s">
        <v>314</v>
      </c>
      <c r="AP91" s="65" t="s">
        <v>292</v>
      </c>
      <c r="AQ91" s="65"/>
      <c r="AR91" s="65"/>
      <c r="AS91" s="194" t="s">
        <v>432</v>
      </c>
    </row>
    <row r="92" spans="1:45" ht="15" x14ac:dyDescent="0.2">
      <c r="A92" s="61"/>
      <c r="B92" s="192">
        <v>42565</v>
      </c>
      <c r="C92" s="62" t="s">
        <v>295</v>
      </c>
      <c r="D92" s="63" t="s">
        <v>296</v>
      </c>
      <c r="E92" s="63"/>
      <c r="F92" s="63" t="s">
        <v>313</v>
      </c>
      <c r="G92" s="64">
        <v>42553</v>
      </c>
      <c r="H92" s="65" t="s">
        <v>292</v>
      </c>
      <c r="I92" s="65" t="s">
        <v>293</v>
      </c>
      <c r="J92" s="65"/>
      <c r="K92" s="63" t="s">
        <v>383</v>
      </c>
      <c r="L92" s="193" t="s">
        <v>316</v>
      </c>
      <c r="M92" s="177">
        <v>108.06363636363636</v>
      </c>
      <c r="N92" s="177">
        <v>30.599999999999994</v>
      </c>
      <c r="O92" s="63"/>
      <c r="P92" s="63"/>
      <c r="Q92" s="178"/>
      <c r="R92" s="178"/>
      <c r="S92" s="178"/>
      <c r="T92" s="178"/>
      <c r="U92" s="178"/>
      <c r="V92" s="178"/>
      <c r="W92" s="178">
        <v>15.299999999999997</v>
      </c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>
        <v>18.7</v>
      </c>
      <c r="AI92" s="178"/>
      <c r="AJ92" s="63"/>
      <c r="AK92" s="63"/>
      <c r="AL92" s="63"/>
      <c r="AM92" s="63"/>
      <c r="AN92" s="63"/>
      <c r="AO92" s="63" t="s">
        <v>314</v>
      </c>
      <c r="AP92" s="65" t="s">
        <v>292</v>
      </c>
      <c r="AQ92" s="65"/>
      <c r="AR92" s="65"/>
      <c r="AS92" s="194" t="s">
        <v>433</v>
      </c>
    </row>
    <row r="93" spans="1:45" ht="15" x14ac:dyDescent="0.2">
      <c r="A93" s="61"/>
      <c r="B93" s="192">
        <v>42565</v>
      </c>
      <c r="C93" s="62" t="s">
        <v>295</v>
      </c>
      <c r="D93" s="63" t="s">
        <v>296</v>
      </c>
      <c r="E93" s="63"/>
      <c r="F93" s="63" t="s">
        <v>313</v>
      </c>
      <c r="G93" s="64">
        <v>42563</v>
      </c>
      <c r="H93" s="65" t="s">
        <v>297</v>
      </c>
      <c r="I93" s="65" t="s">
        <v>292</v>
      </c>
      <c r="J93" s="65"/>
      <c r="K93" s="63" t="s">
        <v>385</v>
      </c>
      <c r="L93" s="193" t="s">
        <v>316</v>
      </c>
      <c r="M93" s="177">
        <v>130</v>
      </c>
      <c r="N93" s="177">
        <v>25.5</v>
      </c>
      <c r="O93" s="63"/>
      <c r="P93" s="63"/>
      <c r="Q93" s="178"/>
      <c r="R93" s="178"/>
      <c r="S93" s="178"/>
      <c r="T93" s="178"/>
      <c r="U93" s="178"/>
      <c r="V93" s="178"/>
      <c r="W93" s="178">
        <v>16</v>
      </c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>
        <v>17.7</v>
      </c>
      <c r="AI93" s="178"/>
      <c r="AJ93" s="63"/>
      <c r="AK93" s="63"/>
      <c r="AL93" s="63"/>
      <c r="AM93" s="63"/>
      <c r="AN93" s="63"/>
      <c r="AO93" s="63" t="s">
        <v>314</v>
      </c>
      <c r="AP93" s="65" t="s">
        <v>292</v>
      </c>
      <c r="AQ93" s="65"/>
      <c r="AR93" s="65"/>
      <c r="AS93" s="194" t="s">
        <v>434</v>
      </c>
    </row>
  </sheetData>
  <sheetProtection algorithmName="SHA-512" hashValue="vUTuzCMaHSlsiZ+OnxDuSXVz4wfXUen5jxayirw776qluqc0VDQxDI30YGJjbT++znhEgYMw/aUF1+HpFRSt9g==" saltValue="YXLM8vU3EkEiLiXvOwaxCQ==" spinCount="100000" sheet="1" objects="1" scenarios="1"/>
  <hyperlinks>
    <hyperlink ref="AS16" r:id="rId1" xr:uid="{8FA9653E-6D58-F34B-A6BA-BF1EB3F32954}"/>
    <hyperlink ref="AS2" r:id="rId2" xr:uid="{293D70F7-8F3E-3C41-9E68-1774DCD8F25A}"/>
    <hyperlink ref="AS13" r:id="rId3" xr:uid="{1D55B67E-A9EC-7349-8425-3D9084B1A775}"/>
    <hyperlink ref="AS3" r:id="rId4" xr:uid="{8D895FB4-9B47-5846-8D03-83D4D8CBEDCF}"/>
    <hyperlink ref="AS19" r:id="rId5" xr:uid="{77329991-4D65-8F48-A871-C6F85D153D7B}"/>
    <hyperlink ref="AS4" r:id="rId6" xr:uid="{271893D1-AD93-FE42-8550-2A7DD829905B}"/>
    <hyperlink ref="AS20" r:id="rId7" xr:uid="{F78D6189-507C-F147-97DA-22876E05B953}"/>
    <hyperlink ref="AS5" r:id="rId8" xr:uid="{92D0CBF3-E0F5-3F40-B767-6940BCCAC406}"/>
    <hyperlink ref="AS21" r:id="rId9" xr:uid="{30D08160-AC08-9F4B-A80C-28AD6BF5ED25}"/>
    <hyperlink ref="AS6" r:id="rId10" xr:uid="{F896B5DA-6C1E-094A-BB60-8DD60A9720DE}"/>
    <hyperlink ref="AS22" r:id="rId11" xr:uid="{973C7094-3ABA-504E-B598-A6467C7EADA7}"/>
    <hyperlink ref="AS23" r:id="rId12" xr:uid="{C0A6EC4B-C3BC-694D-AC96-A4059D37D67C}"/>
    <hyperlink ref="AS10" r:id="rId13" xr:uid="{FE0A848E-20D2-CA4E-9387-4132E79B318F}"/>
    <hyperlink ref="AS7" r:id="rId14" xr:uid="{4D289A7E-76FF-154F-B707-246108064B94}"/>
    <hyperlink ref="AS24" r:id="rId15" xr:uid="{BCB89752-0B37-4148-8F82-B7D67A0DBA66}"/>
    <hyperlink ref="AS25" r:id="rId16" xr:uid="{2803D168-EE79-9046-B695-8731AED69DD6}"/>
    <hyperlink ref="AS11" r:id="rId17" xr:uid="{0EBBCA0A-C80D-0745-8083-0D347222E668}"/>
    <hyperlink ref="AS15" r:id="rId18" xr:uid="{047106C2-3CA7-E644-9B46-E87D92AFD209}"/>
    <hyperlink ref="AS17" r:id="rId19" xr:uid="{1E361345-5473-1045-9DE9-A5D9B16D7663}"/>
    <hyperlink ref="AS12" r:id="rId20" xr:uid="{CA1E9BD3-AADA-0347-B894-4A2633B3B5E8}"/>
    <hyperlink ref="AS9" r:id="rId21" xr:uid="{A4A09BC3-CF34-9D4D-98B1-53A5D6F1C65E}"/>
    <hyperlink ref="AS26" r:id="rId22" xr:uid="{E2748C94-FEDB-D24E-A972-25E8743D5046}"/>
    <hyperlink ref="AS14" r:id="rId23" xr:uid="{71A1D1E9-37FF-8C41-902E-2C00939247A8}"/>
    <hyperlink ref="AS41" r:id="rId24" xr:uid="{58E2F7C3-D9AD-114F-A9F4-229AC34A03A3}"/>
    <hyperlink ref="AS27" r:id="rId25" xr:uid="{547BF105-8B04-0346-8C0A-7ED0F7AA0551}"/>
    <hyperlink ref="AS38" r:id="rId26" xr:uid="{B6FB7E43-EDA6-004C-A237-D617FC3AA92D}"/>
    <hyperlink ref="AS28" r:id="rId27" xr:uid="{A2489E31-FAA5-4241-B85D-1A9AB518F0B0}"/>
    <hyperlink ref="AS29" r:id="rId28" xr:uid="{69002A8D-3570-4442-8101-82A0309B24EB}"/>
    <hyperlink ref="AS31" r:id="rId29" xr:uid="{0872653B-0EB0-3348-ADAC-17CDFEA7D318}"/>
    <hyperlink ref="AS35" r:id="rId30" xr:uid="{13E59B14-7DC5-1243-B3C7-16BBE37E944E}"/>
    <hyperlink ref="AS32" r:id="rId31" xr:uid="{A73C3D05-6885-104A-8CB9-85C04A7B860A}"/>
    <hyperlink ref="AS36" r:id="rId32" xr:uid="{40D7CB03-4F52-2946-8DCE-1F348CD97DE3}"/>
    <hyperlink ref="AS40" r:id="rId33" xr:uid="{43499571-B231-4044-B24F-8D621952C6F3}"/>
    <hyperlink ref="AS37" r:id="rId34" xr:uid="{895D8DD2-9124-8548-8A7F-F5728C2DB7E3}"/>
    <hyperlink ref="AS34" r:id="rId35" xr:uid="{D2DC8880-385D-D54F-8556-C3CBCFB2DBD8}"/>
    <hyperlink ref="AS39" r:id="rId36" xr:uid="{B565C1C8-B6EF-2B4F-B590-F9EDC5AE2CD5}"/>
    <hyperlink ref="AS43" r:id="rId37" xr:uid="{04432EB0-8525-824A-AC97-CCC2B9945B20}"/>
    <hyperlink ref="AS44" r:id="rId38" xr:uid="{AE99CD67-B39A-BF4D-863A-4FD22DBB1E84}"/>
    <hyperlink ref="AS45" r:id="rId39" xr:uid="{48125EE3-46A6-6048-9112-AB9D4C16039E}"/>
    <hyperlink ref="AS46" r:id="rId40" xr:uid="{942943BB-8F75-9748-93F1-F2B8A03DD259}"/>
    <hyperlink ref="AS47" r:id="rId41" xr:uid="{B96536B4-F362-E249-8B30-82FCFF9E98A3}"/>
    <hyperlink ref="AS48" r:id="rId42" xr:uid="{88CFC30C-20B1-3F42-89B5-AA4AD5800E33}"/>
    <hyperlink ref="AS42" r:id="rId43" xr:uid="{D790460C-682E-A244-876A-2AD383C5C066}"/>
    <hyperlink ref="AS49" r:id="rId44" xr:uid="{AED5F20D-059A-9A44-812A-51E770D70126}"/>
    <hyperlink ref="AS64" r:id="rId45" xr:uid="{B949A9C3-3AEF-EF47-883E-3B5B90772963}"/>
    <hyperlink ref="AS50" r:id="rId46" xr:uid="{7E1B100C-78B4-3A41-A842-1958E2659651}"/>
    <hyperlink ref="AS61" r:id="rId47" xr:uid="{59B5AFE5-7DED-A748-A499-1D0D40D8FF6E}"/>
    <hyperlink ref="AS51" r:id="rId48" xr:uid="{4F35059D-E267-1A4C-BEF4-D9F444A412FC}"/>
    <hyperlink ref="AS52" r:id="rId49" xr:uid="{DAD3D67D-618D-B54C-84E6-B6F8F50D9724}"/>
    <hyperlink ref="AS54" r:id="rId50" xr:uid="{E3463AC9-EC6A-7F41-8EFD-94ECBFB5BBAB}"/>
    <hyperlink ref="AS58" r:id="rId51" xr:uid="{533584FD-BF25-824A-911A-08FB5B6EACFD}"/>
    <hyperlink ref="AS55" r:id="rId52" xr:uid="{DD68ACFD-1922-1C44-B3EC-BA2CDE1C0038}"/>
    <hyperlink ref="AS59" r:id="rId53" xr:uid="{3966D727-49BA-1B4F-B757-806A3D8AB6AC}"/>
    <hyperlink ref="AS63" r:id="rId54" xr:uid="{6C5BB6C6-D562-094F-A4FA-B2C01089F5C4}"/>
    <hyperlink ref="AS65" r:id="rId55" xr:uid="{2C20A1C1-B579-274F-9F30-583C5D0B8A1F}"/>
    <hyperlink ref="AS60" r:id="rId56" xr:uid="{B7B32C86-A6E9-9040-990A-DF0B0A7C8214}"/>
    <hyperlink ref="AS57" r:id="rId57" xr:uid="{8D2A9691-C165-6340-AE9D-70822CA98035}"/>
    <hyperlink ref="AS62" r:id="rId58" xr:uid="{21664BBF-E499-D044-BA8B-E2ABEF08947A}"/>
    <hyperlink ref="AS66" r:id="rId59" xr:uid="{BF682A0E-2CBC-E64C-9288-57F27B4FD418}"/>
    <hyperlink ref="AS67" r:id="rId60" xr:uid="{73AADF0F-BC8E-304A-904C-A8FD03E28E34}"/>
    <hyperlink ref="AS68" r:id="rId61" xr:uid="{70D09DC6-220B-FB44-90C5-477CAA666555}"/>
    <hyperlink ref="AS69" r:id="rId62" xr:uid="{03C2A87D-AC57-7D4C-AAEA-5482AE85112E}"/>
    <hyperlink ref="AS70" r:id="rId63" xr:uid="{97ACA387-F2B8-4049-BF75-A90B70368265}"/>
    <hyperlink ref="AS71" r:id="rId64" xr:uid="{7611A661-B3F1-A94D-9180-F9F227E36E09}"/>
    <hyperlink ref="AS72" r:id="rId65" xr:uid="{B7A66F50-D61C-E44B-92A2-2BC6C96AF652}"/>
    <hyperlink ref="AS86" r:id="rId66" xr:uid="{E1154F9E-760A-F446-AA09-487977ABBFC3}"/>
    <hyperlink ref="AS73" r:id="rId67" xr:uid="{3DDDE427-DDDB-C34D-9BBC-103271BF87ED}"/>
    <hyperlink ref="AS82" r:id="rId68" xr:uid="{FD47994F-29FD-7745-A5A0-57E0EF5CBFCE}"/>
    <hyperlink ref="AS74" r:id="rId69" xr:uid="{0F9B70E8-CF26-F243-90CA-599F3E8A1648}"/>
    <hyperlink ref="AS75" r:id="rId70" xr:uid="{C299D474-CEDE-A142-B28B-D2D18734429F}"/>
    <hyperlink ref="AS76" r:id="rId71" xr:uid="{E6F49288-C134-6245-96CD-4B51D936BC64}"/>
    <hyperlink ref="AS77" r:id="rId72" xr:uid="{EA9B30E4-4889-9042-8225-93D0F61F4DB1}"/>
    <hyperlink ref="AS78" r:id="rId73" xr:uid="{A1DC99CE-3632-3F41-A7B5-66FD386E5A4E}"/>
    <hyperlink ref="AS85" r:id="rId74" xr:uid="{76ADBEAC-3C31-964B-8110-7E3A93D789EB}"/>
    <hyperlink ref="AS81" r:id="rId75" xr:uid="{D5322011-F708-A744-A52F-EC554936920A}"/>
    <hyperlink ref="AS79" r:id="rId76" xr:uid="{B4A25BE8-0834-C74C-B9D3-AD1F3D07F73E}"/>
    <hyperlink ref="AS83" r:id="rId77" xr:uid="{F9B45924-4E1D-5F46-BE9D-944AB02F1D4D}"/>
    <hyperlink ref="AS87" r:id="rId78" xr:uid="{1C3A737F-05EA-C440-9443-C118C9834D80}"/>
    <hyperlink ref="AS88" r:id="rId79" xr:uid="{2525230D-C85F-454E-B270-188DADCA7513}"/>
    <hyperlink ref="AS89" r:id="rId80" xr:uid="{71BCCFBD-7682-5941-BEF9-7B3B1967EE4D}"/>
    <hyperlink ref="AS90" r:id="rId81" xr:uid="{293A2021-8BA4-F149-9BA2-18A385652AC4}"/>
    <hyperlink ref="AS91" r:id="rId82" xr:uid="{5154288A-A775-D049-B355-68401AA2F5D9}"/>
    <hyperlink ref="AS92" r:id="rId83" xr:uid="{0A4C682E-A592-4543-89D1-40243574AF6C}"/>
    <hyperlink ref="AS93" r:id="rId84" xr:uid="{CC49882C-5CAA-C34E-9391-862016BA12F7}"/>
  </hyperlink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S68"/>
  <sheetViews>
    <sheetView zoomScale="113" zoomScaleNormal="113" workbookViewId="0">
      <selection activeCell="A2" sqref="A2:XFD68"/>
    </sheetView>
  </sheetViews>
  <sheetFormatPr baseColWidth="10" defaultColWidth="15.5" defaultRowHeight="13" x14ac:dyDescent="0.15"/>
  <cols>
    <col min="1" max="1" width="6.6640625" customWidth="1"/>
    <col min="3" max="3" width="6.1640625" customWidth="1"/>
    <col min="4" max="4" width="9.83203125" customWidth="1"/>
    <col min="5" max="5" width="7.1640625" customWidth="1"/>
    <col min="6" max="6" width="10.1640625" customWidth="1"/>
    <col min="8" max="8" width="8.6640625" customWidth="1"/>
    <col min="9" max="9" width="11.5" customWidth="1"/>
    <col min="10" max="10" width="10.33203125" customWidth="1"/>
  </cols>
  <sheetData>
    <row r="1" spans="1:45" ht="56" x14ac:dyDescent="0.15">
      <c r="A1" s="68" t="s">
        <v>36</v>
      </c>
      <c r="B1" s="68" t="s">
        <v>37</v>
      </c>
      <c r="C1" s="69" t="s">
        <v>38</v>
      </c>
      <c r="D1" s="70" t="s">
        <v>39</v>
      </c>
      <c r="E1" s="70" t="s">
        <v>117</v>
      </c>
      <c r="F1" s="70" t="s">
        <v>118</v>
      </c>
      <c r="G1" s="68" t="s">
        <v>157</v>
      </c>
      <c r="H1" s="71" t="s">
        <v>158</v>
      </c>
      <c r="I1" s="71" t="s">
        <v>159</v>
      </c>
      <c r="J1" s="71" t="s">
        <v>160</v>
      </c>
      <c r="K1" s="70" t="s">
        <v>161</v>
      </c>
      <c r="L1" s="68" t="s">
        <v>116</v>
      </c>
      <c r="M1" s="72" t="s">
        <v>162</v>
      </c>
      <c r="N1" s="73" t="s">
        <v>184</v>
      </c>
      <c r="O1" s="73" t="s">
        <v>185</v>
      </c>
      <c r="P1" s="73" t="s">
        <v>92</v>
      </c>
      <c r="Q1" s="73" t="s">
        <v>93</v>
      </c>
      <c r="R1" s="73" t="s">
        <v>106</v>
      </c>
      <c r="S1" s="73" t="s">
        <v>41</v>
      </c>
      <c r="T1" s="73" t="s">
        <v>76</v>
      </c>
      <c r="U1" s="73" t="s">
        <v>2</v>
      </c>
      <c r="V1" s="74" t="s">
        <v>3</v>
      </c>
      <c r="W1" s="75" t="s">
        <v>4</v>
      </c>
      <c r="X1" s="75" t="s">
        <v>113</v>
      </c>
      <c r="Y1" s="75" t="s">
        <v>114</v>
      </c>
      <c r="Z1" s="75" t="s">
        <v>130</v>
      </c>
      <c r="AA1" s="75" t="s">
        <v>131</v>
      </c>
      <c r="AB1" s="75" t="s">
        <v>54</v>
      </c>
      <c r="AC1" s="75" t="s">
        <v>55</v>
      </c>
      <c r="AD1" s="75" t="s">
        <v>56</v>
      </c>
      <c r="AE1" s="76" t="s">
        <v>57</v>
      </c>
      <c r="AF1" s="77" t="s">
        <v>58</v>
      </c>
      <c r="AG1" s="77" t="s">
        <v>59</v>
      </c>
      <c r="AH1" s="78" t="s">
        <v>60</v>
      </c>
      <c r="AI1" s="78" t="s">
        <v>137</v>
      </c>
      <c r="AJ1" s="78" t="s">
        <v>138</v>
      </c>
      <c r="AK1" s="78" t="s">
        <v>139</v>
      </c>
      <c r="AL1" s="139" t="s">
        <v>285</v>
      </c>
      <c r="AM1" s="139" t="s">
        <v>286</v>
      </c>
      <c r="AN1" s="139" t="s">
        <v>287</v>
      </c>
      <c r="AO1" s="79" t="s">
        <v>140</v>
      </c>
      <c r="AP1" s="80" t="s">
        <v>141</v>
      </c>
      <c r="AQ1" s="80" t="s">
        <v>142</v>
      </c>
      <c r="AR1" s="81" t="s">
        <v>143</v>
      </c>
      <c r="AS1" s="71" t="s">
        <v>171</v>
      </c>
    </row>
    <row r="2" spans="1:45" x14ac:dyDescent="0.15">
      <c r="A2" s="61">
        <v>10422</v>
      </c>
      <c r="B2" s="180">
        <v>42238</v>
      </c>
      <c r="C2" s="62" t="s">
        <v>295</v>
      </c>
      <c r="D2" s="63" t="s">
        <v>296</v>
      </c>
      <c r="E2" s="63"/>
      <c r="F2" s="63" t="s">
        <v>303</v>
      </c>
      <c r="G2" s="152">
        <v>42187</v>
      </c>
      <c r="H2" s="65" t="s">
        <v>297</v>
      </c>
      <c r="I2" s="65" t="s">
        <v>292</v>
      </c>
      <c r="J2" s="65"/>
      <c r="K2" s="63" t="s">
        <v>271</v>
      </c>
      <c r="L2" s="149" t="s">
        <v>315</v>
      </c>
      <c r="M2" s="177">
        <v>97</v>
      </c>
      <c r="N2" s="177">
        <v>23.327272727272724</v>
      </c>
      <c r="O2" s="63"/>
      <c r="P2" s="63"/>
      <c r="Q2" s="178" t="s">
        <v>304</v>
      </c>
      <c r="R2" s="178"/>
      <c r="S2" s="178" t="s">
        <v>304</v>
      </c>
      <c r="T2" s="178"/>
      <c r="U2" s="178" t="s">
        <v>304</v>
      </c>
      <c r="V2" s="178" t="s">
        <v>304</v>
      </c>
      <c r="W2" s="178" t="s">
        <v>304</v>
      </c>
      <c r="X2" s="178"/>
      <c r="Y2" s="178"/>
      <c r="Z2" s="178"/>
      <c r="AA2" s="178"/>
      <c r="AB2" s="178"/>
      <c r="AC2" s="178"/>
      <c r="AD2" s="178" t="s">
        <v>304</v>
      </c>
      <c r="AE2" s="178" t="s">
        <v>304</v>
      </c>
      <c r="AF2" s="178"/>
      <c r="AG2" s="178"/>
      <c r="AH2" s="178" t="s">
        <v>304</v>
      </c>
      <c r="AI2" s="178"/>
      <c r="AJ2" s="63"/>
      <c r="AK2" s="63" t="s">
        <v>304</v>
      </c>
      <c r="AL2" s="63"/>
      <c r="AM2" s="63" t="s">
        <v>304</v>
      </c>
      <c r="AN2" s="63" t="s">
        <v>304</v>
      </c>
      <c r="AO2" s="63" t="s">
        <v>305</v>
      </c>
      <c r="AP2" s="65" t="s">
        <v>292</v>
      </c>
      <c r="AQ2" s="65"/>
      <c r="AR2" s="65"/>
      <c r="AS2" t="s">
        <v>317</v>
      </c>
    </row>
    <row r="3" spans="1:45" x14ac:dyDescent="0.15">
      <c r="A3" s="61">
        <v>10613</v>
      </c>
      <c r="B3" s="180">
        <v>42238</v>
      </c>
      <c r="C3" s="62" t="s">
        <v>295</v>
      </c>
      <c r="D3" s="63" t="s">
        <v>296</v>
      </c>
      <c r="E3" s="63"/>
      <c r="F3" s="63" t="s">
        <v>303</v>
      </c>
      <c r="G3" s="64">
        <v>42188</v>
      </c>
      <c r="H3" s="65" t="s">
        <v>297</v>
      </c>
      <c r="I3" s="65" t="s">
        <v>292</v>
      </c>
      <c r="J3" s="65"/>
      <c r="K3" s="63" t="s">
        <v>272</v>
      </c>
      <c r="L3" s="149" t="s">
        <v>315</v>
      </c>
      <c r="M3" s="178">
        <v>107.4</v>
      </c>
      <c r="N3" s="178">
        <v>22.5</v>
      </c>
      <c r="O3" s="63"/>
      <c r="P3" s="149"/>
      <c r="Q3" s="195"/>
      <c r="R3" s="178"/>
      <c r="S3" s="178" t="s">
        <v>304</v>
      </c>
      <c r="T3" s="178"/>
      <c r="U3" s="178"/>
      <c r="V3" s="178"/>
      <c r="W3" s="178" t="s">
        <v>304</v>
      </c>
      <c r="X3" s="178"/>
      <c r="Y3" s="178"/>
      <c r="Z3" s="178"/>
      <c r="AA3" s="178"/>
      <c r="AB3" s="178"/>
      <c r="AC3" s="178"/>
      <c r="AD3" s="178" t="s">
        <v>304</v>
      </c>
      <c r="AE3" s="178" t="s">
        <v>304</v>
      </c>
      <c r="AF3" s="178"/>
      <c r="AG3" s="178"/>
      <c r="AH3" s="178" t="s">
        <v>304</v>
      </c>
      <c r="AI3" s="178"/>
      <c r="AJ3" s="63"/>
      <c r="AK3" s="63" t="s">
        <v>304</v>
      </c>
      <c r="AL3" s="63"/>
      <c r="AM3" s="63" t="s">
        <v>304</v>
      </c>
      <c r="AN3" s="63" t="s">
        <v>304</v>
      </c>
      <c r="AO3" s="63" t="s">
        <v>305</v>
      </c>
      <c r="AP3" s="65" t="s">
        <v>292</v>
      </c>
      <c r="AQ3" s="65"/>
      <c r="AR3" s="65"/>
      <c r="AS3" s="181" t="s">
        <v>320</v>
      </c>
    </row>
    <row r="4" spans="1:45" x14ac:dyDescent="0.15">
      <c r="A4" s="61">
        <v>8804</v>
      </c>
      <c r="B4" s="180">
        <v>42238</v>
      </c>
      <c r="C4" s="62" t="s">
        <v>295</v>
      </c>
      <c r="D4" s="63" t="s">
        <v>296</v>
      </c>
      <c r="E4" s="63"/>
      <c r="F4" s="63" t="s">
        <v>303</v>
      </c>
      <c r="G4" s="179">
        <v>41820</v>
      </c>
      <c r="H4" s="65" t="s">
        <v>297</v>
      </c>
      <c r="I4" s="65" t="s">
        <v>292</v>
      </c>
      <c r="J4" s="65"/>
      <c r="K4" s="63" t="s">
        <v>273</v>
      </c>
      <c r="L4" s="149" t="s">
        <v>315</v>
      </c>
      <c r="M4" s="178">
        <v>105.51</v>
      </c>
      <c r="N4" s="178">
        <v>22.65</v>
      </c>
      <c r="O4" s="63"/>
      <c r="P4" s="63"/>
      <c r="Q4" s="178" t="s">
        <v>304</v>
      </c>
      <c r="R4" s="178"/>
      <c r="S4" s="178" t="s">
        <v>304</v>
      </c>
      <c r="T4" s="178"/>
      <c r="U4" s="178"/>
      <c r="V4" s="178"/>
      <c r="W4" s="178" t="s">
        <v>304</v>
      </c>
      <c r="X4" s="178"/>
      <c r="Y4" s="178"/>
      <c r="Z4" s="178"/>
      <c r="AA4" s="178"/>
      <c r="AB4" s="178"/>
      <c r="AC4" s="178"/>
      <c r="AD4" s="178" t="s">
        <v>304</v>
      </c>
      <c r="AE4" s="178" t="s">
        <v>304</v>
      </c>
      <c r="AF4" s="178"/>
      <c r="AG4" s="178"/>
      <c r="AH4" s="178" t="s">
        <v>304</v>
      </c>
      <c r="AI4" s="178"/>
      <c r="AJ4" s="63"/>
      <c r="AK4" s="63" t="s">
        <v>304</v>
      </c>
      <c r="AL4" s="63"/>
      <c r="AM4" s="63" t="s">
        <v>304</v>
      </c>
      <c r="AN4" s="63" t="s">
        <v>304</v>
      </c>
      <c r="AO4" s="63" t="s">
        <v>305</v>
      </c>
      <c r="AP4" s="65" t="s">
        <v>292</v>
      </c>
      <c r="AQ4" s="65"/>
      <c r="AR4" s="65"/>
      <c r="AS4" t="s">
        <v>323</v>
      </c>
    </row>
    <row r="5" spans="1:45" x14ac:dyDescent="0.15">
      <c r="A5" s="61">
        <v>1690</v>
      </c>
      <c r="B5" s="180">
        <v>42238</v>
      </c>
      <c r="C5" s="62" t="s">
        <v>295</v>
      </c>
      <c r="D5" s="63" t="s">
        <v>296</v>
      </c>
      <c r="E5" s="63"/>
      <c r="F5" s="63" t="s">
        <v>303</v>
      </c>
      <c r="G5" s="64">
        <v>42185</v>
      </c>
      <c r="H5" s="65" t="s">
        <v>297</v>
      </c>
      <c r="I5" s="65" t="s">
        <v>292</v>
      </c>
      <c r="J5" s="65"/>
      <c r="K5" s="63" t="s">
        <v>274</v>
      </c>
      <c r="L5" s="149" t="s">
        <v>315</v>
      </c>
      <c r="M5" s="178">
        <v>99.554545454545448</v>
      </c>
      <c r="N5" s="178">
        <v>23.12</v>
      </c>
      <c r="O5" s="63"/>
      <c r="P5" s="63"/>
      <c r="Q5" s="178"/>
      <c r="R5" s="178"/>
      <c r="S5" s="178" t="s">
        <v>304</v>
      </c>
      <c r="T5" s="178"/>
      <c r="U5" s="178"/>
      <c r="V5" s="178"/>
      <c r="W5" s="178" t="s">
        <v>304</v>
      </c>
      <c r="X5" s="178"/>
      <c r="Y5" s="178"/>
      <c r="Z5" s="178"/>
      <c r="AA5" s="178"/>
      <c r="AB5" s="178"/>
      <c r="AC5" s="178"/>
      <c r="AD5" s="178" t="s">
        <v>304</v>
      </c>
      <c r="AE5" s="178" t="s">
        <v>304</v>
      </c>
      <c r="AF5" s="178"/>
      <c r="AG5" s="178"/>
      <c r="AH5" s="178" t="s">
        <v>304</v>
      </c>
      <c r="AI5" s="178"/>
      <c r="AJ5" s="63"/>
      <c r="AK5" s="63" t="s">
        <v>304</v>
      </c>
      <c r="AL5" s="63"/>
      <c r="AM5" s="63" t="s">
        <v>304</v>
      </c>
      <c r="AN5" s="63" t="s">
        <v>304</v>
      </c>
      <c r="AO5" s="63" t="s">
        <v>305</v>
      </c>
      <c r="AP5" s="65" t="s">
        <v>292</v>
      </c>
      <c r="AQ5" s="65"/>
      <c r="AR5" s="65"/>
      <c r="AS5" s="181" t="s">
        <v>324</v>
      </c>
    </row>
    <row r="6" spans="1:45" x14ac:dyDescent="0.15">
      <c r="A6" s="61">
        <v>10256</v>
      </c>
      <c r="B6" s="180">
        <v>42238</v>
      </c>
      <c r="C6" s="62" t="s">
        <v>295</v>
      </c>
      <c r="D6" s="63" t="s">
        <v>296</v>
      </c>
      <c r="E6" s="63"/>
      <c r="F6" s="63" t="s">
        <v>303</v>
      </c>
      <c r="G6" s="64">
        <v>42214</v>
      </c>
      <c r="H6" s="65" t="s">
        <v>297</v>
      </c>
      <c r="I6" s="65" t="s">
        <v>292</v>
      </c>
      <c r="J6" s="65"/>
      <c r="K6" s="63" t="s">
        <v>275</v>
      </c>
      <c r="L6" s="149" t="s">
        <v>315</v>
      </c>
      <c r="M6" s="178">
        <v>89.999999999999986</v>
      </c>
      <c r="N6" s="178">
        <v>23.881818181818179</v>
      </c>
      <c r="O6" s="63"/>
      <c r="P6" s="63"/>
      <c r="Q6" s="178" t="s">
        <v>304</v>
      </c>
      <c r="R6" s="178"/>
      <c r="S6" s="178" t="s">
        <v>304</v>
      </c>
      <c r="T6" s="178"/>
      <c r="U6" s="178"/>
      <c r="V6" s="178"/>
      <c r="W6" s="178" t="s">
        <v>304</v>
      </c>
      <c r="X6" s="178"/>
      <c r="Y6" s="178"/>
      <c r="Z6" s="178"/>
      <c r="AA6" s="178"/>
      <c r="AB6" s="178"/>
      <c r="AC6" s="178"/>
      <c r="AD6" s="178" t="s">
        <v>304</v>
      </c>
      <c r="AE6" s="178" t="s">
        <v>304</v>
      </c>
      <c r="AF6" s="178"/>
      <c r="AG6" s="178"/>
      <c r="AH6" s="178" t="s">
        <v>304</v>
      </c>
      <c r="AI6" s="178"/>
      <c r="AJ6" s="63"/>
      <c r="AK6" s="63" t="s">
        <v>304</v>
      </c>
      <c r="AL6" s="63"/>
      <c r="AM6" s="63" t="s">
        <v>304</v>
      </c>
      <c r="AN6" s="63" t="s">
        <v>304</v>
      </c>
      <c r="AO6" s="63" t="s">
        <v>305</v>
      </c>
      <c r="AP6" s="65" t="s">
        <v>292</v>
      </c>
      <c r="AQ6" s="65"/>
      <c r="AR6" s="65"/>
      <c r="AS6" t="s">
        <v>327</v>
      </c>
    </row>
    <row r="7" spans="1:45" x14ac:dyDescent="0.15">
      <c r="A7" s="61">
        <v>8899</v>
      </c>
      <c r="B7" s="180">
        <v>42238</v>
      </c>
      <c r="C7" s="62" t="s">
        <v>295</v>
      </c>
      <c r="D7" s="63" t="s">
        <v>296</v>
      </c>
      <c r="E7" s="63"/>
      <c r="F7" s="63" t="s">
        <v>303</v>
      </c>
      <c r="G7" s="64">
        <v>42207</v>
      </c>
      <c r="H7" s="65" t="s">
        <v>297</v>
      </c>
      <c r="I7" s="65" t="s">
        <v>292</v>
      </c>
      <c r="J7" s="65"/>
      <c r="K7" s="63" t="s">
        <v>250</v>
      </c>
      <c r="L7" s="149" t="s">
        <v>315</v>
      </c>
      <c r="M7" s="178">
        <v>126.82</v>
      </c>
      <c r="N7" s="178">
        <v>20.909090909090907</v>
      </c>
      <c r="O7" s="63"/>
      <c r="P7" s="63"/>
      <c r="Q7" s="178" t="s">
        <v>304</v>
      </c>
      <c r="R7" s="178"/>
      <c r="S7" s="178" t="s">
        <v>304</v>
      </c>
      <c r="T7" s="178"/>
      <c r="U7" s="178"/>
      <c r="V7" s="178"/>
      <c r="W7" s="178" t="s">
        <v>304</v>
      </c>
      <c r="X7" s="178"/>
      <c r="Y7" s="178"/>
      <c r="Z7" s="178"/>
      <c r="AA7" s="178"/>
      <c r="AB7" s="178"/>
      <c r="AC7" s="178"/>
      <c r="AD7" s="178" t="s">
        <v>304</v>
      </c>
      <c r="AE7" s="178" t="s">
        <v>304</v>
      </c>
      <c r="AF7" s="178"/>
      <c r="AG7" s="178"/>
      <c r="AH7" s="178" t="s">
        <v>304</v>
      </c>
      <c r="AI7" s="178"/>
      <c r="AJ7" s="63"/>
      <c r="AK7" s="63" t="s">
        <v>304</v>
      </c>
      <c r="AL7" s="63"/>
      <c r="AM7" s="63" t="s">
        <v>304</v>
      </c>
      <c r="AN7" s="63" t="s">
        <v>304</v>
      </c>
      <c r="AO7" s="63" t="s">
        <v>305</v>
      </c>
      <c r="AP7" s="65" t="s">
        <v>292</v>
      </c>
      <c r="AQ7" s="65"/>
      <c r="AR7" s="65"/>
    </row>
    <row r="8" spans="1:45" x14ac:dyDescent="0.15">
      <c r="A8" s="61">
        <v>10561</v>
      </c>
      <c r="B8" s="180">
        <v>42238</v>
      </c>
      <c r="C8" s="62" t="s">
        <v>295</v>
      </c>
      <c r="D8" s="63" t="s">
        <v>296</v>
      </c>
      <c r="E8" s="63"/>
      <c r="F8" s="63" t="s">
        <v>303</v>
      </c>
      <c r="G8" s="179">
        <v>42185</v>
      </c>
      <c r="H8" s="65" t="s">
        <v>297</v>
      </c>
      <c r="I8" s="65" t="s">
        <v>292</v>
      </c>
      <c r="J8" s="65"/>
      <c r="K8" s="63" t="s">
        <v>276</v>
      </c>
      <c r="L8" s="149" t="s">
        <v>315</v>
      </c>
      <c r="M8" s="178">
        <v>105.5090909090909</v>
      </c>
      <c r="N8" s="178">
        <v>22.654545454545453</v>
      </c>
      <c r="O8" s="63"/>
      <c r="P8" s="63"/>
      <c r="Q8" s="178" t="s">
        <v>304</v>
      </c>
      <c r="R8" s="178"/>
      <c r="S8" s="178" t="s">
        <v>304</v>
      </c>
      <c r="T8" s="178"/>
      <c r="U8" s="178" t="s">
        <v>304</v>
      </c>
      <c r="V8" s="178" t="s">
        <v>304</v>
      </c>
      <c r="W8" s="178" t="s">
        <v>304</v>
      </c>
      <c r="X8" s="178"/>
      <c r="Y8" s="178"/>
      <c r="Z8" s="178"/>
      <c r="AA8" s="178"/>
      <c r="AB8" s="178"/>
      <c r="AC8" s="178"/>
      <c r="AD8" s="178" t="s">
        <v>304</v>
      </c>
      <c r="AE8" s="178" t="s">
        <v>304</v>
      </c>
      <c r="AF8" s="178"/>
      <c r="AG8" s="178"/>
      <c r="AH8" s="178" t="s">
        <v>304</v>
      </c>
      <c r="AI8" s="178"/>
      <c r="AJ8" s="63"/>
      <c r="AK8" s="63" t="s">
        <v>304</v>
      </c>
      <c r="AL8" s="63"/>
      <c r="AM8" s="63" t="s">
        <v>304</v>
      </c>
      <c r="AN8" s="63" t="s">
        <v>304</v>
      </c>
      <c r="AO8" s="63" t="s">
        <v>305</v>
      </c>
      <c r="AP8" s="65" t="s">
        <v>292</v>
      </c>
      <c r="AQ8" s="65"/>
      <c r="AR8" s="65"/>
      <c r="AS8" s="182" t="s">
        <v>435</v>
      </c>
    </row>
    <row r="9" spans="1:45" x14ac:dyDescent="0.15">
      <c r="A9" s="61">
        <v>10341</v>
      </c>
      <c r="B9" s="180">
        <v>42238</v>
      </c>
      <c r="C9" s="62" t="s">
        <v>295</v>
      </c>
      <c r="D9" s="63" t="s">
        <v>296</v>
      </c>
      <c r="E9" s="63"/>
      <c r="F9" s="63" t="s">
        <v>303</v>
      </c>
      <c r="G9" s="64">
        <v>42185</v>
      </c>
      <c r="H9" s="65" t="s">
        <v>297</v>
      </c>
      <c r="I9" s="65" t="s">
        <v>292</v>
      </c>
      <c r="J9" s="65"/>
      <c r="K9" s="63" t="s">
        <v>277</v>
      </c>
      <c r="L9" s="149" t="s">
        <v>315</v>
      </c>
      <c r="M9" s="178">
        <v>97</v>
      </c>
      <c r="N9" s="178">
        <v>23.327272727272724</v>
      </c>
      <c r="O9" s="63"/>
      <c r="P9" s="63"/>
      <c r="Q9" s="178" t="s">
        <v>304</v>
      </c>
      <c r="R9" s="178"/>
      <c r="S9" s="178" t="s">
        <v>304</v>
      </c>
      <c r="T9" s="178"/>
      <c r="U9" s="178" t="s">
        <v>304</v>
      </c>
      <c r="V9" s="178" t="s">
        <v>304</v>
      </c>
      <c r="W9" s="178" t="s">
        <v>304</v>
      </c>
      <c r="X9" s="178"/>
      <c r="Y9" s="178"/>
      <c r="Z9" s="178"/>
      <c r="AA9" s="178"/>
      <c r="AB9" s="178"/>
      <c r="AC9" s="178"/>
      <c r="AD9" s="178" t="s">
        <v>304</v>
      </c>
      <c r="AE9" s="178" t="s">
        <v>304</v>
      </c>
      <c r="AF9" s="178"/>
      <c r="AG9" s="178"/>
      <c r="AH9" s="178" t="s">
        <v>304</v>
      </c>
      <c r="AI9" s="178"/>
      <c r="AJ9" s="63"/>
      <c r="AK9" s="63" t="s">
        <v>304</v>
      </c>
      <c r="AL9" s="63"/>
      <c r="AM9" s="63" t="s">
        <v>304</v>
      </c>
      <c r="AN9" s="63" t="s">
        <v>304</v>
      </c>
      <c r="AO9" s="63" t="s">
        <v>305</v>
      </c>
      <c r="AP9" s="65" t="s">
        <v>292</v>
      </c>
      <c r="AQ9" s="65"/>
      <c r="AR9" s="65"/>
      <c r="AS9" t="s">
        <v>331</v>
      </c>
    </row>
    <row r="10" spans="1:45" x14ac:dyDescent="0.15">
      <c r="A10" s="61">
        <v>3617</v>
      </c>
      <c r="B10" s="180">
        <v>42238</v>
      </c>
      <c r="C10" s="62" t="s">
        <v>295</v>
      </c>
      <c r="D10" s="63" t="s">
        <v>296</v>
      </c>
      <c r="E10" s="63"/>
      <c r="F10" s="63" t="s">
        <v>303</v>
      </c>
      <c r="G10" s="64">
        <v>42192</v>
      </c>
      <c r="H10" s="65" t="s">
        <v>297</v>
      </c>
      <c r="I10" s="65" t="s">
        <v>292</v>
      </c>
      <c r="J10" s="65"/>
      <c r="K10" s="63" t="s">
        <v>278</v>
      </c>
      <c r="L10" s="149" t="s">
        <v>315</v>
      </c>
      <c r="M10" s="178">
        <v>92.627272727272725</v>
      </c>
      <c r="N10" s="178">
        <v>21.7</v>
      </c>
      <c r="O10" s="63"/>
      <c r="P10" s="63"/>
      <c r="Q10" s="178" t="s">
        <v>304</v>
      </c>
      <c r="R10" s="178"/>
      <c r="S10" s="178" t="s">
        <v>304</v>
      </c>
      <c r="T10" s="178"/>
      <c r="U10" s="178" t="s">
        <v>304</v>
      </c>
      <c r="V10" s="178" t="s">
        <v>304</v>
      </c>
      <c r="W10" s="178" t="s">
        <v>304</v>
      </c>
      <c r="X10" s="178"/>
      <c r="Y10" s="178"/>
      <c r="Z10" s="178"/>
      <c r="AA10" s="178"/>
      <c r="AB10" s="178"/>
      <c r="AC10" s="178"/>
      <c r="AD10" s="178" t="s">
        <v>304</v>
      </c>
      <c r="AE10" s="178" t="s">
        <v>304</v>
      </c>
      <c r="AF10" s="178"/>
      <c r="AG10" s="178"/>
      <c r="AH10" s="178" t="s">
        <v>304</v>
      </c>
      <c r="AI10" s="178"/>
      <c r="AJ10" s="63"/>
      <c r="AK10" s="63" t="s">
        <v>304</v>
      </c>
      <c r="AL10" s="63"/>
      <c r="AM10" s="63" t="s">
        <v>304</v>
      </c>
      <c r="AN10" s="63" t="s">
        <v>304</v>
      </c>
      <c r="AO10" s="63" t="s">
        <v>305</v>
      </c>
      <c r="AP10" s="65" t="s">
        <v>292</v>
      </c>
      <c r="AQ10" s="65"/>
      <c r="AR10" s="65"/>
      <c r="AS10" t="s">
        <v>332</v>
      </c>
    </row>
    <row r="11" spans="1:45" x14ac:dyDescent="0.15">
      <c r="A11" s="61">
        <v>5652</v>
      </c>
      <c r="B11" s="180">
        <v>42238</v>
      </c>
      <c r="C11" s="62" t="s">
        <v>295</v>
      </c>
      <c r="D11" s="63" t="s">
        <v>296</v>
      </c>
      <c r="E11" s="63"/>
      <c r="F11" s="63" t="s">
        <v>303</v>
      </c>
      <c r="G11" s="64">
        <v>41859</v>
      </c>
      <c r="H11" s="65" t="s">
        <v>297</v>
      </c>
      <c r="I11" s="65" t="s">
        <v>292</v>
      </c>
      <c r="J11" s="65"/>
      <c r="K11" s="63" t="s">
        <v>279</v>
      </c>
      <c r="L11" s="149" t="s">
        <v>315</v>
      </c>
      <c r="M11" s="178">
        <v>99</v>
      </c>
      <c r="N11" s="178">
        <v>23.15</v>
      </c>
      <c r="O11" s="63"/>
      <c r="P11" s="63"/>
      <c r="Q11" s="178" t="s">
        <v>304</v>
      </c>
      <c r="R11" s="178"/>
      <c r="S11" s="178" t="s">
        <v>304</v>
      </c>
      <c r="T11" s="178"/>
      <c r="U11" s="178" t="s">
        <v>304</v>
      </c>
      <c r="V11" s="178" t="s">
        <v>304</v>
      </c>
      <c r="W11" s="178" t="s">
        <v>304</v>
      </c>
      <c r="X11" s="178"/>
      <c r="Y11" s="178"/>
      <c r="Z11" s="178"/>
      <c r="AA11" s="178"/>
      <c r="AB11" s="178"/>
      <c r="AC11" s="178"/>
      <c r="AD11" s="178" t="s">
        <v>304</v>
      </c>
      <c r="AE11" s="178" t="s">
        <v>304</v>
      </c>
      <c r="AF11" s="178"/>
      <c r="AG11" s="178"/>
      <c r="AH11" s="178" t="s">
        <v>304</v>
      </c>
      <c r="AI11" s="178"/>
      <c r="AJ11" s="63"/>
      <c r="AK11" s="63" t="s">
        <v>304</v>
      </c>
      <c r="AL11" s="63"/>
      <c r="AM11" s="63" t="s">
        <v>304</v>
      </c>
      <c r="AN11" s="63" t="s">
        <v>304</v>
      </c>
      <c r="AO11" s="63" t="s">
        <v>305</v>
      </c>
      <c r="AP11" s="65" t="s">
        <v>292</v>
      </c>
      <c r="AQ11" s="65"/>
      <c r="AR11" s="65"/>
      <c r="AS11" t="s">
        <v>334</v>
      </c>
    </row>
    <row r="12" spans="1:45" x14ac:dyDescent="0.15">
      <c r="A12" s="61">
        <v>10683</v>
      </c>
      <c r="B12" s="180">
        <v>42238</v>
      </c>
      <c r="C12" s="62" t="s">
        <v>295</v>
      </c>
      <c r="D12" s="63" t="s">
        <v>296</v>
      </c>
      <c r="E12" s="63"/>
      <c r="F12" s="63" t="s">
        <v>303</v>
      </c>
      <c r="G12" s="64">
        <v>42185</v>
      </c>
      <c r="H12" s="65" t="s">
        <v>297</v>
      </c>
      <c r="I12" s="65" t="s">
        <v>292</v>
      </c>
      <c r="J12" s="65"/>
      <c r="K12" s="63" t="s">
        <v>280</v>
      </c>
      <c r="L12" s="149" t="s">
        <v>315</v>
      </c>
      <c r="M12" s="178">
        <v>103.5</v>
      </c>
      <c r="N12" s="178">
        <v>22.8</v>
      </c>
      <c r="O12" s="63"/>
      <c r="P12" s="63"/>
      <c r="Q12" s="178" t="s">
        <v>304</v>
      </c>
      <c r="R12" s="178"/>
      <c r="S12" s="178" t="s">
        <v>304</v>
      </c>
      <c r="T12" s="178"/>
      <c r="U12" s="178" t="s">
        <v>304</v>
      </c>
      <c r="V12" s="178" t="s">
        <v>304</v>
      </c>
      <c r="W12" s="178" t="s">
        <v>304</v>
      </c>
      <c r="X12" s="178"/>
      <c r="Y12" s="178"/>
      <c r="Z12" s="178"/>
      <c r="AA12" s="178"/>
      <c r="AB12" s="178"/>
      <c r="AC12" s="178"/>
      <c r="AD12" s="178" t="s">
        <v>304</v>
      </c>
      <c r="AE12" s="178" t="s">
        <v>304</v>
      </c>
      <c r="AF12" s="178"/>
      <c r="AG12" s="178"/>
      <c r="AH12" s="178" t="s">
        <v>304</v>
      </c>
      <c r="AI12" s="178"/>
      <c r="AJ12" s="63"/>
      <c r="AK12" s="63" t="s">
        <v>304</v>
      </c>
      <c r="AL12" s="63"/>
      <c r="AM12" s="63" t="s">
        <v>304</v>
      </c>
      <c r="AN12" s="63" t="s">
        <v>304</v>
      </c>
      <c r="AO12" s="63" t="s">
        <v>305</v>
      </c>
      <c r="AP12" s="65" t="s">
        <v>292</v>
      </c>
      <c r="AQ12" s="65"/>
      <c r="AR12" s="65"/>
      <c r="AS12" t="s">
        <v>436</v>
      </c>
    </row>
    <row r="13" spans="1:45" x14ac:dyDescent="0.15">
      <c r="A13" s="61">
        <v>4102</v>
      </c>
      <c r="B13" s="180">
        <v>42238</v>
      </c>
      <c r="C13" s="62" t="s">
        <v>295</v>
      </c>
      <c r="D13" s="63" t="s">
        <v>296</v>
      </c>
      <c r="E13" s="63"/>
      <c r="F13" s="63" t="s">
        <v>303</v>
      </c>
      <c r="G13" s="64">
        <v>42185</v>
      </c>
      <c r="H13" s="65" t="s">
        <v>297</v>
      </c>
      <c r="I13" s="65" t="s">
        <v>292</v>
      </c>
      <c r="J13" s="65"/>
      <c r="K13" s="63" t="s">
        <v>281</v>
      </c>
      <c r="L13" s="149" t="s">
        <v>315</v>
      </c>
      <c r="M13" s="178">
        <v>104</v>
      </c>
      <c r="N13" s="178">
        <v>22.763636363636362</v>
      </c>
      <c r="O13" s="63"/>
      <c r="P13" s="63"/>
      <c r="Q13" s="178" t="s">
        <v>304</v>
      </c>
      <c r="R13" s="178"/>
      <c r="S13" s="178" t="s">
        <v>304</v>
      </c>
      <c r="T13" s="178"/>
      <c r="U13" s="178" t="s">
        <v>304</v>
      </c>
      <c r="V13" s="178" t="s">
        <v>304</v>
      </c>
      <c r="W13" s="178" t="s">
        <v>304</v>
      </c>
      <c r="X13" s="178"/>
      <c r="Y13" s="178"/>
      <c r="Z13" s="178"/>
      <c r="AA13" s="178"/>
      <c r="AB13" s="178"/>
      <c r="AC13" s="178"/>
      <c r="AD13" s="178" t="s">
        <v>304</v>
      </c>
      <c r="AE13" s="178" t="s">
        <v>304</v>
      </c>
      <c r="AF13" s="178"/>
      <c r="AG13" s="178"/>
      <c r="AH13" s="178" t="s">
        <v>304</v>
      </c>
      <c r="AI13" s="178"/>
      <c r="AJ13" s="63"/>
      <c r="AK13" s="63" t="s">
        <v>304</v>
      </c>
      <c r="AL13" s="63"/>
      <c r="AM13" s="63" t="s">
        <v>304</v>
      </c>
      <c r="AN13" s="63" t="s">
        <v>304</v>
      </c>
      <c r="AO13" s="63" t="s">
        <v>305</v>
      </c>
      <c r="AP13" s="65" t="s">
        <v>292</v>
      </c>
      <c r="AQ13" s="65"/>
      <c r="AR13" s="65"/>
      <c r="AS13" t="s">
        <v>337</v>
      </c>
    </row>
    <row r="14" spans="1:45" x14ac:dyDescent="0.15">
      <c r="A14" s="61">
        <v>9698</v>
      </c>
      <c r="B14" s="180">
        <v>42238</v>
      </c>
      <c r="C14" s="62" t="s">
        <v>295</v>
      </c>
      <c r="D14" s="63" t="s">
        <v>296</v>
      </c>
      <c r="E14" s="63"/>
      <c r="F14" s="63" t="s">
        <v>303</v>
      </c>
      <c r="G14" s="64">
        <v>42188</v>
      </c>
      <c r="H14" s="65" t="s">
        <v>292</v>
      </c>
      <c r="I14" s="65" t="s">
        <v>293</v>
      </c>
      <c r="J14" s="65"/>
      <c r="K14" s="63" t="s">
        <v>288</v>
      </c>
      <c r="L14" s="149" t="s">
        <v>315</v>
      </c>
      <c r="M14" s="178">
        <v>107.4</v>
      </c>
      <c r="N14" s="178">
        <v>22.5</v>
      </c>
      <c r="O14" s="63"/>
      <c r="P14" s="63"/>
      <c r="Q14" s="178" t="s">
        <v>304</v>
      </c>
      <c r="R14" s="178"/>
      <c r="S14" s="178" t="s">
        <v>304</v>
      </c>
      <c r="T14" s="178"/>
      <c r="U14" s="178" t="s">
        <v>304</v>
      </c>
      <c r="V14" s="178" t="s">
        <v>304</v>
      </c>
      <c r="W14" s="178" t="s">
        <v>304</v>
      </c>
      <c r="X14" s="178"/>
      <c r="Y14" s="178"/>
      <c r="Z14" s="178"/>
      <c r="AA14" s="178"/>
      <c r="AB14" s="178"/>
      <c r="AC14" s="178"/>
      <c r="AD14" s="178" t="s">
        <v>304</v>
      </c>
      <c r="AE14" s="178" t="s">
        <v>304</v>
      </c>
      <c r="AF14" s="178"/>
      <c r="AG14" s="178"/>
      <c r="AH14" s="178" t="s">
        <v>304</v>
      </c>
      <c r="AI14" s="178"/>
      <c r="AJ14" s="63"/>
      <c r="AK14" s="63" t="s">
        <v>304</v>
      </c>
      <c r="AL14" s="63"/>
      <c r="AM14" s="63" t="s">
        <v>304</v>
      </c>
      <c r="AN14" s="63" t="s">
        <v>304</v>
      </c>
      <c r="AO14" s="63" t="s">
        <v>305</v>
      </c>
      <c r="AP14" s="65" t="s">
        <v>292</v>
      </c>
      <c r="AQ14" s="65"/>
      <c r="AR14" s="65"/>
      <c r="AS14" t="s">
        <v>341</v>
      </c>
    </row>
    <row r="15" spans="1:45" x14ac:dyDescent="0.15">
      <c r="A15" s="61">
        <v>10489</v>
      </c>
      <c r="B15" s="180">
        <v>42238</v>
      </c>
      <c r="C15" s="62" t="s">
        <v>295</v>
      </c>
      <c r="D15" s="63" t="s">
        <v>296</v>
      </c>
      <c r="E15" s="63"/>
      <c r="F15" s="63" t="s">
        <v>303</v>
      </c>
      <c r="G15" s="64">
        <v>42185</v>
      </c>
      <c r="H15" s="65" t="s">
        <v>292</v>
      </c>
      <c r="I15" s="65" t="s">
        <v>293</v>
      </c>
      <c r="J15" s="65"/>
      <c r="K15" s="63" t="s">
        <v>294</v>
      </c>
      <c r="L15" s="149" t="s">
        <v>315</v>
      </c>
      <c r="M15" s="177">
        <v>99</v>
      </c>
      <c r="N15" s="177">
        <v>23.17</v>
      </c>
      <c r="O15" s="63"/>
      <c r="P15" s="63"/>
      <c r="Q15" s="178" t="s">
        <v>304</v>
      </c>
      <c r="R15" s="178"/>
      <c r="S15" s="178" t="s">
        <v>304</v>
      </c>
      <c r="T15" s="178"/>
      <c r="U15" s="178" t="s">
        <v>304</v>
      </c>
      <c r="V15" s="178" t="s">
        <v>304</v>
      </c>
      <c r="W15" s="178" t="s">
        <v>304</v>
      </c>
      <c r="X15" s="178"/>
      <c r="Y15" s="178"/>
      <c r="Z15" s="178"/>
      <c r="AA15" s="178"/>
      <c r="AB15" s="178"/>
      <c r="AC15" s="178"/>
      <c r="AD15" s="178" t="s">
        <v>304</v>
      </c>
      <c r="AE15" s="178" t="s">
        <v>304</v>
      </c>
      <c r="AF15" s="178"/>
      <c r="AG15" s="178"/>
      <c r="AH15" s="178" t="s">
        <v>304</v>
      </c>
      <c r="AI15" s="178"/>
      <c r="AJ15" s="63"/>
      <c r="AK15" s="63" t="s">
        <v>304</v>
      </c>
      <c r="AL15" s="63"/>
      <c r="AM15" s="63" t="s">
        <v>304</v>
      </c>
      <c r="AN15" s="63" t="s">
        <v>304</v>
      </c>
      <c r="AO15" s="63" t="s">
        <v>305</v>
      </c>
      <c r="AP15" s="65" t="s">
        <v>292</v>
      </c>
      <c r="AQ15" s="65"/>
      <c r="AR15" s="65"/>
      <c r="AS15" t="s">
        <v>344</v>
      </c>
    </row>
    <row r="16" spans="1:45" x14ac:dyDescent="0.15">
      <c r="A16" s="61">
        <v>9781</v>
      </c>
      <c r="B16" s="180">
        <v>42238</v>
      </c>
      <c r="C16" s="62" t="s">
        <v>295</v>
      </c>
      <c r="D16" s="63" t="s">
        <v>296</v>
      </c>
      <c r="E16" s="63"/>
      <c r="F16" s="63" t="s">
        <v>303</v>
      </c>
      <c r="G16" s="64">
        <v>42185</v>
      </c>
      <c r="H16" s="65" t="s">
        <v>297</v>
      </c>
      <c r="I16" s="65" t="s">
        <v>292</v>
      </c>
      <c r="J16" s="65"/>
      <c r="K16" s="63" t="s">
        <v>298</v>
      </c>
      <c r="L16" s="149" t="s">
        <v>315</v>
      </c>
      <c r="M16" s="177">
        <v>99</v>
      </c>
      <c r="N16" s="177">
        <v>23.15</v>
      </c>
      <c r="O16" s="63"/>
      <c r="P16" s="63"/>
      <c r="Q16" s="178" t="s">
        <v>304</v>
      </c>
      <c r="R16" s="178"/>
      <c r="S16" s="178" t="s">
        <v>304</v>
      </c>
      <c r="T16" s="178"/>
      <c r="U16" s="178" t="s">
        <v>304</v>
      </c>
      <c r="V16" s="178" t="s">
        <v>304</v>
      </c>
      <c r="W16" s="178" t="s">
        <v>304</v>
      </c>
      <c r="X16" s="178"/>
      <c r="Y16" s="178"/>
      <c r="Z16" s="178"/>
      <c r="AA16" s="178"/>
      <c r="AB16" s="178"/>
      <c r="AC16" s="178"/>
      <c r="AD16" s="178" t="s">
        <v>304</v>
      </c>
      <c r="AE16" s="178" t="s">
        <v>304</v>
      </c>
      <c r="AF16" s="178"/>
      <c r="AG16" s="178"/>
      <c r="AH16" s="178" t="s">
        <v>304</v>
      </c>
      <c r="AI16" s="178"/>
      <c r="AJ16" s="63"/>
      <c r="AK16" s="63" t="s">
        <v>304</v>
      </c>
      <c r="AL16" s="63"/>
      <c r="AM16" s="63" t="s">
        <v>304</v>
      </c>
      <c r="AN16" s="63" t="s">
        <v>304</v>
      </c>
      <c r="AO16" s="63" t="s">
        <v>305</v>
      </c>
      <c r="AP16" s="65" t="s">
        <v>292</v>
      </c>
      <c r="AQ16" s="65"/>
      <c r="AR16" s="65"/>
      <c r="AS16" t="s">
        <v>437</v>
      </c>
    </row>
    <row r="17" spans="1:45" x14ac:dyDescent="0.15">
      <c r="A17" s="61">
        <v>10394</v>
      </c>
      <c r="B17" s="180">
        <v>42238</v>
      </c>
      <c r="C17" s="62" t="s">
        <v>295</v>
      </c>
      <c r="D17" s="63" t="s">
        <v>296</v>
      </c>
      <c r="E17" s="63"/>
      <c r="F17" s="63" t="s">
        <v>303</v>
      </c>
      <c r="G17" s="64">
        <v>42185</v>
      </c>
      <c r="H17" s="65" t="s">
        <v>297</v>
      </c>
      <c r="I17" s="65" t="s">
        <v>292</v>
      </c>
      <c r="J17" s="65"/>
      <c r="K17" s="63" t="s">
        <v>306</v>
      </c>
      <c r="L17" s="149" t="s">
        <v>315</v>
      </c>
      <c r="M17" s="178">
        <v>115</v>
      </c>
      <c r="N17" s="178">
        <v>21.8</v>
      </c>
      <c r="O17" s="63" t="s">
        <v>307</v>
      </c>
      <c r="P17" s="63">
        <v>1350</v>
      </c>
      <c r="Q17" s="178">
        <v>25</v>
      </c>
      <c r="R17" s="178"/>
      <c r="S17" s="178" t="s">
        <v>304</v>
      </c>
      <c r="T17" s="178"/>
      <c r="U17" s="178" t="s">
        <v>304</v>
      </c>
      <c r="V17" s="178" t="s">
        <v>304</v>
      </c>
      <c r="W17" s="178" t="s">
        <v>304</v>
      </c>
      <c r="X17" s="178"/>
      <c r="Y17" s="178"/>
      <c r="Z17" s="178"/>
      <c r="AA17" s="178"/>
      <c r="AB17" s="178"/>
      <c r="AC17" s="178"/>
      <c r="AD17" s="178" t="s">
        <v>304</v>
      </c>
      <c r="AE17" s="178" t="s">
        <v>304</v>
      </c>
      <c r="AF17" s="178"/>
      <c r="AG17" s="178"/>
      <c r="AH17" s="178" t="s">
        <v>304</v>
      </c>
      <c r="AI17" s="178"/>
      <c r="AJ17" s="63"/>
      <c r="AK17" s="63" t="s">
        <v>304</v>
      </c>
      <c r="AL17" s="63"/>
      <c r="AM17" s="63" t="s">
        <v>304</v>
      </c>
      <c r="AN17" s="63" t="s">
        <v>304</v>
      </c>
      <c r="AO17" t="s">
        <v>305</v>
      </c>
      <c r="AP17" s="65" t="s">
        <v>292</v>
      </c>
      <c r="AQ17" s="65"/>
      <c r="AR17" s="65"/>
      <c r="AS17" t="s">
        <v>345</v>
      </c>
    </row>
    <row r="18" spans="1:45" x14ac:dyDescent="0.15">
      <c r="A18" s="61">
        <v>9912</v>
      </c>
      <c r="B18" s="180">
        <v>42238</v>
      </c>
      <c r="C18" s="62" t="s">
        <v>295</v>
      </c>
      <c r="D18" s="63" t="s">
        <v>296</v>
      </c>
      <c r="E18" s="63"/>
      <c r="F18" s="63" t="s">
        <v>303</v>
      </c>
      <c r="G18" s="64">
        <v>42185</v>
      </c>
      <c r="H18" s="65" t="s">
        <v>297</v>
      </c>
      <c r="I18" s="65" t="s">
        <v>292</v>
      </c>
      <c r="J18" s="65"/>
      <c r="K18" s="63" t="s">
        <v>308</v>
      </c>
      <c r="L18" s="149" t="s">
        <v>315</v>
      </c>
      <c r="M18" s="178">
        <v>98.68</v>
      </c>
      <c r="N18" s="178">
        <v>23</v>
      </c>
      <c r="O18" s="63"/>
      <c r="P18" s="63"/>
      <c r="Q18" s="178" t="s">
        <v>304</v>
      </c>
      <c r="R18" s="178"/>
      <c r="S18" s="178" t="s">
        <v>304</v>
      </c>
      <c r="T18" s="178"/>
      <c r="U18" s="178" t="s">
        <v>304</v>
      </c>
      <c r="V18" s="178" t="s">
        <v>304</v>
      </c>
      <c r="W18" s="178" t="s">
        <v>304</v>
      </c>
      <c r="X18" s="178"/>
      <c r="Y18" s="178"/>
      <c r="Z18" s="178"/>
      <c r="AA18" s="178"/>
      <c r="AB18" s="178"/>
      <c r="AC18" s="178"/>
      <c r="AD18" s="178" t="s">
        <v>304</v>
      </c>
      <c r="AE18" s="178" t="s">
        <v>304</v>
      </c>
      <c r="AF18" s="178"/>
      <c r="AG18" s="178"/>
      <c r="AH18" s="178" t="s">
        <v>304</v>
      </c>
      <c r="AI18" s="178"/>
      <c r="AJ18" s="63"/>
      <c r="AK18" s="63" t="s">
        <v>304</v>
      </c>
      <c r="AL18" s="63"/>
      <c r="AM18" s="63" t="s">
        <v>304</v>
      </c>
      <c r="AN18" s="63" t="s">
        <v>304</v>
      </c>
      <c r="AO18" t="s">
        <v>305</v>
      </c>
      <c r="AP18" s="65" t="s">
        <v>292</v>
      </c>
      <c r="AQ18" s="65"/>
      <c r="AR18" s="65"/>
      <c r="AS18" t="s">
        <v>349</v>
      </c>
    </row>
    <row r="19" spans="1:45" x14ac:dyDescent="0.15">
      <c r="A19" s="61">
        <v>10046</v>
      </c>
      <c r="B19" s="180">
        <v>42238</v>
      </c>
      <c r="C19" s="62" t="s">
        <v>295</v>
      </c>
      <c r="D19" s="63" t="s">
        <v>296</v>
      </c>
      <c r="E19" s="63"/>
      <c r="F19" s="63" t="s">
        <v>303</v>
      </c>
      <c r="G19" s="64">
        <v>42185</v>
      </c>
      <c r="H19" s="65" t="s">
        <v>292</v>
      </c>
      <c r="I19" s="65" t="s">
        <v>293</v>
      </c>
      <c r="J19" s="65"/>
      <c r="K19" s="63" t="s">
        <v>309</v>
      </c>
      <c r="L19" s="149" t="s">
        <v>315</v>
      </c>
      <c r="M19" s="178">
        <v>84.56</v>
      </c>
      <c r="N19" s="178">
        <v>24.32</v>
      </c>
      <c r="O19" s="63"/>
      <c r="P19" s="63"/>
      <c r="Q19" s="178" t="s">
        <v>304</v>
      </c>
      <c r="R19" s="178"/>
      <c r="S19" s="178" t="s">
        <v>304</v>
      </c>
      <c r="T19" s="178"/>
      <c r="U19" s="178" t="s">
        <v>304</v>
      </c>
      <c r="V19" s="178" t="s">
        <v>304</v>
      </c>
      <c r="W19" s="178" t="s">
        <v>304</v>
      </c>
      <c r="X19" s="178"/>
      <c r="Y19" s="178"/>
      <c r="Z19" s="178"/>
      <c r="AA19" s="178"/>
      <c r="AB19" s="178"/>
      <c r="AC19" s="178"/>
      <c r="AD19" s="178" t="s">
        <v>304</v>
      </c>
      <c r="AE19" s="178" t="s">
        <v>304</v>
      </c>
      <c r="AF19" s="178"/>
      <c r="AG19" s="178"/>
      <c r="AH19" s="178" t="s">
        <v>304</v>
      </c>
      <c r="AI19" s="178"/>
      <c r="AJ19" s="63"/>
      <c r="AK19" s="63" t="s">
        <v>304</v>
      </c>
      <c r="AL19" s="63"/>
      <c r="AM19" s="63" t="s">
        <v>304</v>
      </c>
      <c r="AN19" s="63" t="s">
        <v>304</v>
      </c>
      <c r="AO19" t="s">
        <v>305</v>
      </c>
      <c r="AP19" s="65" t="s">
        <v>292</v>
      </c>
      <c r="AQ19" s="65"/>
      <c r="AR19" s="65"/>
      <c r="AS19" t="s">
        <v>351</v>
      </c>
    </row>
    <row r="20" spans="1:45" x14ac:dyDescent="0.15">
      <c r="A20" s="61">
        <v>10423</v>
      </c>
      <c r="B20" s="180">
        <v>42238</v>
      </c>
      <c r="C20" s="62" t="s">
        <v>295</v>
      </c>
      <c r="D20" s="63" t="s">
        <v>296</v>
      </c>
      <c r="E20" s="63"/>
      <c r="F20" s="63" t="s">
        <v>310</v>
      </c>
      <c r="G20" s="152">
        <v>42187</v>
      </c>
      <c r="H20" s="65" t="s">
        <v>297</v>
      </c>
      <c r="I20" s="65" t="s">
        <v>292</v>
      </c>
      <c r="J20" s="65"/>
      <c r="K20" s="63" t="s">
        <v>271</v>
      </c>
      <c r="L20" s="149" t="s">
        <v>315</v>
      </c>
      <c r="M20" s="177">
        <v>99.999999999999986</v>
      </c>
      <c r="N20" s="177">
        <v>23.327272727272724</v>
      </c>
      <c r="O20" s="63"/>
      <c r="P20" s="63"/>
      <c r="Q20" s="178" t="s">
        <v>304</v>
      </c>
      <c r="R20" s="178"/>
      <c r="S20" s="178" t="s">
        <v>304</v>
      </c>
      <c r="T20" s="178"/>
      <c r="U20" s="178" t="s">
        <v>304</v>
      </c>
      <c r="V20" s="178" t="s">
        <v>304</v>
      </c>
      <c r="W20" s="178" t="s">
        <v>304</v>
      </c>
      <c r="X20" s="178"/>
      <c r="Y20" s="178"/>
      <c r="Z20" s="178"/>
      <c r="AA20" s="178"/>
      <c r="AB20" s="178"/>
      <c r="AC20" s="178"/>
      <c r="AD20" s="178" t="s">
        <v>304</v>
      </c>
      <c r="AE20" s="178">
        <v>16.8</v>
      </c>
      <c r="AF20" s="178"/>
      <c r="AG20" s="178"/>
      <c r="AH20" s="178" t="s">
        <v>304</v>
      </c>
      <c r="AI20" s="178"/>
      <c r="AJ20" s="63"/>
      <c r="AK20" s="63" t="s">
        <v>304</v>
      </c>
      <c r="AL20" s="63"/>
      <c r="AM20" s="63" t="s">
        <v>304</v>
      </c>
      <c r="AN20" s="63" t="s">
        <v>304</v>
      </c>
      <c r="AO20" s="63" t="s">
        <v>311</v>
      </c>
      <c r="AP20" s="65" t="s">
        <v>292</v>
      </c>
      <c r="AQ20" s="65"/>
      <c r="AR20" s="65"/>
      <c r="AS20" t="s">
        <v>318</v>
      </c>
    </row>
    <row r="21" spans="1:45" x14ac:dyDescent="0.15">
      <c r="A21" s="61">
        <v>10614</v>
      </c>
      <c r="B21" s="180">
        <v>42238</v>
      </c>
      <c r="C21" s="62" t="s">
        <v>295</v>
      </c>
      <c r="D21" s="63" t="s">
        <v>296</v>
      </c>
      <c r="E21" s="63"/>
      <c r="F21" s="63" t="s">
        <v>310</v>
      </c>
      <c r="G21" s="64">
        <v>42188</v>
      </c>
      <c r="H21" s="65" t="s">
        <v>297</v>
      </c>
      <c r="I21" s="65" t="s">
        <v>292</v>
      </c>
      <c r="J21" s="65"/>
      <c r="K21" s="63" t="s">
        <v>272</v>
      </c>
      <c r="L21" s="149" t="s">
        <v>315</v>
      </c>
      <c r="M21" s="178">
        <v>107.4</v>
      </c>
      <c r="N21" s="178">
        <v>22.5</v>
      </c>
      <c r="O21" s="63"/>
      <c r="P21" s="63"/>
      <c r="Q21" s="178" t="s">
        <v>304</v>
      </c>
      <c r="R21" s="178"/>
      <c r="S21" s="178" t="s">
        <v>304</v>
      </c>
      <c r="T21" s="178"/>
      <c r="U21" s="178" t="s">
        <v>304</v>
      </c>
      <c r="V21" s="178" t="s">
        <v>304</v>
      </c>
      <c r="W21" s="178" t="s">
        <v>304</v>
      </c>
      <c r="X21" s="178"/>
      <c r="Y21" s="178"/>
      <c r="Z21" s="178"/>
      <c r="AA21" s="178"/>
      <c r="AB21" s="178"/>
      <c r="AC21" s="178"/>
      <c r="AD21" s="178" t="s">
        <v>304</v>
      </c>
      <c r="AE21" s="178">
        <v>19.45</v>
      </c>
      <c r="AF21" s="178"/>
      <c r="AG21" s="178"/>
      <c r="AH21" s="178" t="s">
        <v>304</v>
      </c>
      <c r="AI21" s="178"/>
      <c r="AJ21" s="63"/>
      <c r="AK21" s="63" t="s">
        <v>304</v>
      </c>
      <c r="AL21" s="63"/>
      <c r="AM21" s="63" t="s">
        <v>304</v>
      </c>
      <c r="AN21" s="63" t="s">
        <v>304</v>
      </c>
      <c r="AO21" s="63" t="s">
        <v>311</v>
      </c>
      <c r="AP21" s="65" t="s">
        <v>292</v>
      </c>
      <c r="AQ21" s="65"/>
      <c r="AR21" s="65"/>
      <c r="AS21" t="s">
        <v>321</v>
      </c>
    </row>
    <row r="22" spans="1:45" x14ac:dyDescent="0.15">
      <c r="A22" s="61">
        <v>8805</v>
      </c>
      <c r="B22" s="180">
        <v>42238</v>
      </c>
      <c r="C22" s="62" t="s">
        <v>295</v>
      </c>
      <c r="D22" s="63" t="s">
        <v>296</v>
      </c>
      <c r="E22" s="63"/>
      <c r="F22" s="63" t="s">
        <v>310</v>
      </c>
      <c r="G22" s="64">
        <v>42185</v>
      </c>
      <c r="H22" s="65" t="s">
        <v>297</v>
      </c>
      <c r="I22" s="65" t="s">
        <v>292</v>
      </c>
      <c r="J22" s="65"/>
      <c r="K22" s="63" t="s">
        <v>273</v>
      </c>
      <c r="L22" s="149" t="s">
        <v>315</v>
      </c>
      <c r="M22" s="178">
        <v>128.47999999999999</v>
      </c>
      <c r="N22" s="178">
        <v>22.38</v>
      </c>
      <c r="O22" s="63"/>
      <c r="P22" s="63"/>
      <c r="Q22" s="178" t="s">
        <v>304</v>
      </c>
      <c r="R22" s="178"/>
      <c r="S22" s="178" t="s">
        <v>304</v>
      </c>
      <c r="T22" s="178"/>
      <c r="U22" s="178" t="s">
        <v>304</v>
      </c>
      <c r="V22" s="178" t="s">
        <v>304</v>
      </c>
      <c r="W22" s="178" t="s">
        <v>304</v>
      </c>
      <c r="X22" s="178"/>
      <c r="Y22" s="178"/>
      <c r="Z22" s="178"/>
      <c r="AA22" s="178"/>
      <c r="AB22" s="178"/>
      <c r="AC22" s="178"/>
      <c r="AD22" s="178" t="s">
        <v>304</v>
      </c>
      <c r="AE22" s="178">
        <v>15.58</v>
      </c>
      <c r="AF22" s="178"/>
      <c r="AG22" s="178"/>
      <c r="AH22" s="178" t="s">
        <v>304</v>
      </c>
      <c r="AI22" s="178"/>
      <c r="AJ22" s="63"/>
      <c r="AK22" s="63" t="s">
        <v>304</v>
      </c>
      <c r="AL22" s="63"/>
      <c r="AM22" s="63" t="s">
        <v>304</v>
      </c>
      <c r="AN22" s="63" t="s">
        <v>304</v>
      </c>
      <c r="AO22" s="63" t="s">
        <v>311</v>
      </c>
      <c r="AP22" s="65" t="s">
        <v>292</v>
      </c>
      <c r="AQ22" s="65"/>
      <c r="AR22" s="65"/>
      <c r="AS22" t="s">
        <v>323</v>
      </c>
    </row>
    <row r="23" spans="1:45" x14ac:dyDescent="0.15">
      <c r="A23" s="61">
        <v>1691</v>
      </c>
      <c r="B23" s="180">
        <v>42238</v>
      </c>
      <c r="C23" s="62" t="s">
        <v>295</v>
      </c>
      <c r="D23" s="63" t="s">
        <v>296</v>
      </c>
      <c r="E23" s="63"/>
      <c r="F23" s="63" t="s">
        <v>310</v>
      </c>
      <c r="G23" s="64">
        <v>42185</v>
      </c>
      <c r="H23" s="65" t="s">
        <v>297</v>
      </c>
      <c r="I23" s="65" t="s">
        <v>292</v>
      </c>
      <c r="J23" s="65"/>
      <c r="K23" s="63" t="s">
        <v>274</v>
      </c>
      <c r="L23" s="149" t="s">
        <v>315</v>
      </c>
      <c r="M23" s="178">
        <v>110.01</v>
      </c>
      <c r="N23" s="178">
        <v>23.12</v>
      </c>
      <c r="O23" s="63"/>
      <c r="P23" s="63"/>
      <c r="Q23" s="178" t="s">
        <v>304</v>
      </c>
      <c r="R23" s="178"/>
      <c r="S23" s="178" t="s">
        <v>304</v>
      </c>
      <c r="T23" s="178"/>
      <c r="U23" s="178" t="s">
        <v>304</v>
      </c>
      <c r="V23" s="178" t="s">
        <v>304</v>
      </c>
      <c r="W23" s="178" t="s">
        <v>304</v>
      </c>
      <c r="X23" s="178"/>
      <c r="Y23" s="178"/>
      <c r="Z23" s="178"/>
      <c r="AA23" s="178"/>
      <c r="AB23" s="178"/>
      <c r="AC23" s="178"/>
      <c r="AD23" s="178" t="s">
        <v>304</v>
      </c>
      <c r="AE23" s="178">
        <v>17.5</v>
      </c>
      <c r="AF23" s="178"/>
      <c r="AG23" s="178"/>
      <c r="AH23" s="178" t="s">
        <v>304</v>
      </c>
      <c r="AI23" s="178"/>
      <c r="AJ23" s="63"/>
      <c r="AK23" s="63" t="s">
        <v>304</v>
      </c>
      <c r="AL23" s="63"/>
      <c r="AM23" s="63" t="s">
        <v>304</v>
      </c>
      <c r="AN23" s="63" t="s">
        <v>304</v>
      </c>
      <c r="AO23" s="63" t="s">
        <v>311</v>
      </c>
      <c r="AP23" s="65" t="s">
        <v>292</v>
      </c>
      <c r="AQ23" s="65"/>
      <c r="AR23" s="65"/>
      <c r="AS23" t="s">
        <v>325</v>
      </c>
    </row>
    <row r="24" spans="1:45" x14ac:dyDescent="0.15">
      <c r="A24" s="61">
        <v>1692</v>
      </c>
      <c r="B24" s="180">
        <v>42239</v>
      </c>
      <c r="C24" s="62" t="s">
        <v>295</v>
      </c>
      <c r="D24" s="63" t="s">
        <v>296</v>
      </c>
      <c r="E24" s="63"/>
      <c r="F24" s="63" t="s">
        <v>310</v>
      </c>
      <c r="G24" s="64">
        <v>42186</v>
      </c>
      <c r="H24" s="65" t="s">
        <v>297</v>
      </c>
      <c r="I24" s="65" t="s">
        <v>292</v>
      </c>
      <c r="J24" s="65"/>
      <c r="K24" s="63" t="s">
        <v>275</v>
      </c>
      <c r="L24" s="149" t="s">
        <v>315</v>
      </c>
      <c r="M24" s="178">
        <v>92.999999999999986</v>
      </c>
      <c r="N24" s="178">
        <v>23.881818181818179</v>
      </c>
      <c r="O24" s="63"/>
      <c r="P24" s="63"/>
      <c r="Q24" s="178" t="s">
        <v>304</v>
      </c>
      <c r="R24" s="178"/>
      <c r="S24" s="178" t="s">
        <v>304</v>
      </c>
      <c r="T24" s="178"/>
      <c r="U24" s="178" t="s">
        <v>304</v>
      </c>
      <c r="V24" s="178" t="s">
        <v>304</v>
      </c>
      <c r="W24" s="178" t="s">
        <v>304</v>
      </c>
      <c r="X24" s="178"/>
      <c r="Y24" s="178"/>
      <c r="Z24" s="178"/>
      <c r="AA24" s="178"/>
      <c r="AB24" s="178"/>
      <c r="AC24" s="178"/>
      <c r="AD24" s="178" t="s">
        <v>304</v>
      </c>
      <c r="AE24" s="178">
        <v>19.02</v>
      </c>
      <c r="AF24" s="178"/>
      <c r="AG24" s="178"/>
      <c r="AH24" s="178" t="s">
        <v>304</v>
      </c>
      <c r="AI24" s="178"/>
      <c r="AJ24" s="63"/>
      <c r="AK24" s="63" t="s">
        <v>304</v>
      </c>
      <c r="AL24" s="63"/>
      <c r="AM24" s="63" t="s">
        <v>304</v>
      </c>
      <c r="AN24" s="63" t="s">
        <v>304</v>
      </c>
      <c r="AO24" s="63" t="s">
        <v>311</v>
      </c>
      <c r="AP24" s="65" t="s">
        <v>292</v>
      </c>
      <c r="AQ24" s="65"/>
      <c r="AR24" s="65"/>
      <c r="AS24" s="181" t="s">
        <v>328</v>
      </c>
    </row>
    <row r="25" spans="1:45" x14ac:dyDescent="0.15">
      <c r="A25" s="61">
        <v>1693</v>
      </c>
      <c r="B25" s="180">
        <v>42240</v>
      </c>
      <c r="C25" s="62" t="s">
        <v>295</v>
      </c>
      <c r="D25" s="63" t="s">
        <v>296</v>
      </c>
      <c r="E25" s="63"/>
      <c r="F25" s="63" t="s">
        <v>310</v>
      </c>
      <c r="G25" s="64">
        <v>42187</v>
      </c>
      <c r="H25" s="65" t="s">
        <v>297</v>
      </c>
      <c r="I25" s="65" t="s">
        <v>292</v>
      </c>
      <c r="J25" s="65"/>
      <c r="K25" s="63" t="s">
        <v>250</v>
      </c>
      <c r="L25" s="149" t="s">
        <v>315</v>
      </c>
      <c r="M25" s="178">
        <v>128.63999999999999</v>
      </c>
      <c r="N25" s="178">
        <v>20.909090909090907</v>
      </c>
      <c r="O25" s="63"/>
      <c r="P25" s="63"/>
      <c r="Q25" s="178" t="s">
        <v>304</v>
      </c>
      <c r="R25" s="178"/>
      <c r="S25" s="178" t="s">
        <v>304</v>
      </c>
      <c r="T25" s="178"/>
      <c r="U25" s="178" t="s">
        <v>304</v>
      </c>
      <c r="V25" s="178" t="s">
        <v>304</v>
      </c>
      <c r="W25" s="178" t="s">
        <v>304</v>
      </c>
      <c r="X25" s="178"/>
      <c r="Y25" s="178"/>
      <c r="Z25" s="178"/>
      <c r="AA25" s="178"/>
      <c r="AB25" s="178"/>
      <c r="AC25" s="178"/>
      <c r="AD25" s="178" t="s">
        <v>304</v>
      </c>
      <c r="AE25" s="178">
        <v>18.636363636363633</v>
      </c>
      <c r="AF25" s="178"/>
      <c r="AG25" s="178"/>
      <c r="AH25" s="178" t="s">
        <v>304</v>
      </c>
      <c r="AI25" s="178"/>
      <c r="AJ25" s="63"/>
      <c r="AK25" s="63" t="s">
        <v>304</v>
      </c>
      <c r="AL25" s="63"/>
      <c r="AM25" s="63" t="s">
        <v>304</v>
      </c>
      <c r="AN25" s="63" t="s">
        <v>304</v>
      </c>
      <c r="AO25" s="63" t="s">
        <v>311</v>
      </c>
      <c r="AP25" s="65" t="s">
        <v>292</v>
      </c>
      <c r="AQ25" s="65"/>
      <c r="AR25" s="65"/>
    </row>
    <row r="26" spans="1:45" x14ac:dyDescent="0.15">
      <c r="A26" s="61">
        <v>10562</v>
      </c>
      <c r="B26" s="180">
        <v>42238</v>
      </c>
      <c r="C26" s="62" t="s">
        <v>295</v>
      </c>
      <c r="D26" s="63" t="s">
        <v>296</v>
      </c>
      <c r="E26" s="63"/>
      <c r="F26" s="63" t="s">
        <v>310</v>
      </c>
      <c r="G26" s="179">
        <v>42185</v>
      </c>
      <c r="H26" s="65" t="s">
        <v>297</v>
      </c>
      <c r="I26" s="65" t="s">
        <v>292</v>
      </c>
      <c r="J26" s="65"/>
      <c r="K26" s="63" t="s">
        <v>276</v>
      </c>
      <c r="L26" s="149" t="s">
        <v>315</v>
      </c>
      <c r="M26" s="178">
        <v>108.22727272727272</v>
      </c>
      <c r="N26" s="178">
        <v>22.654545454545453</v>
      </c>
      <c r="O26" s="63"/>
      <c r="P26" s="63"/>
      <c r="Q26" s="178" t="s">
        <v>304</v>
      </c>
      <c r="R26" s="178"/>
      <c r="S26" s="178" t="s">
        <v>304</v>
      </c>
      <c r="T26" s="178"/>
      <c r="U26" s="178" t="s">
        <v>304</v>
      </c>
      <c r="V26" s="178" t="s">
        <v>304</v>
      </c>
      <c r="W26" s="178" t="s">
        <v>304</v>
      </c>
      <c r="X26" s="178"/>
      <c r="Y26" s="178"/>
      <c r="Z26" s="178"/>
      <c r="AA26" s="178"/>
      <c r="AB26" s="178"/>
      <c r="AC26" s="178"/>
      <c r="AD26" s="178" t="s">
        <v>304</v>
      </c>
      <c r="AE26" s="178">
        <v>15.58</v>
      </c>
      <c r="AF26" s="178"/>
      <c r="AG26" s="178"/>
      <c r="AH26" s="178" t="s">
        <v>304</v>
      </c>
      <c r="AI26" s="178"/>
      <c r="AJ26" s="63"/>
      <c r="AK26" s="63" t="s">
        <v>304</v>
      </c>
      <c r="AL26" s="63"/>
      <c r="AM26" s="63" t="s">
        <v>304</v>
      </c>
      <c r="AN26" s="63" t="s">
        <v>304</v>
      </c>
      <c r="AO26" s="63" t="s">
        <v>311</v>
      </c>
      <c r="AP26" s="65" t="s">
        <v>292</v>
      </c>
      <c r="AQ26" s="65"/>
      <c r="AR26" s="65"/>
      <c r="AS26" t="s">
        <v>435</v>
      </c>
    </row>
    <row r="27" spans="1:45" x14ac:dyDescent="0.15">
      <c r="A27" s="61">
        <v>10342</v>
      </c>
      <c r="B27" s="180">
        <v>42238</v>
      </c>
      <c r="C27" s="62" t="s">
        <v>295</v>
      </c>
      <c r="D27" s="63" t="s">
        <v>296</v>
      </c>
      <c r="E27" s="63"/>
      <c r="F27" s="63" t="s">
        <v>310</v>
      </c>
      <c r="G27" s="64">
        <v>42185</v>
      </c>
      <c r="H27" s="65" t="s">
        <v>297</v>
      </c>
      <c r="I27" s="65" t="s">
        <v>292</v>
      </c>
      <c r="J27" s="65"/>
      <c r="K27" s="63" t="s">
        <v>277</v>
      </c>
      <c r="L27" s="149" t="s">
        <v>315</v>
      </c>
      <c r="M27" s="178">
        <v>99.999999999999986</v>
      </c>
      <c r="N27" s="178">
        <v>23.327272727272724</v>
      </c>
      <c r="O27" s="63"/>
      <c r="P27" s="63"/>
      <c r="Q27" s="178" t="s">
        <v>304</v>
      </c>
      <c r="R27" s="178"/>
      <c r="S27" s="178" t="s">
        <v>304</v>
      </c>
      <c r="T27" s="178"/>
      <c r="U27" s="178" t="s">
        <v>304</v>
      </c>
      <c r="V27" s="178" t="s">
        <v>304</v>
      </c>
      <c r="W27" s="178" t="s">
        <v>304</v>
      </c>
      <c r="X27" s="178"/>
      <c r="Y27" s="178"/>
      <c r="Z27" s="178"/>
      <c r="AA27" s="178"/>
      <c r="AB27" s="178"/>
      <c r="AC27" s="178"/>
      <c r="AD27" s="178" t="s">
        <v>304</v>
      </c>
      <c r="AE27" s="178">
        <v>16.8</v>
      </c>
      <c r="AF27" s="178"/>
      <c r="AG27" s="178"/>
      <c r="AH27" s="178" t="s">
        <v>304</v>
      </c>
      <c r="AI27" s="178"/>
      <c r="AJ27" s="63"/>
      <c r="AK27" s="63" t="s">
        <v>304</v>
      </c>
      <c r="AL27" s="63"/>
      <c r="AM27" s="63" t="s">
        <v>304</v>
      </c>
      <c r="AN27" s="63" t="s">
        <v>304</v>
      </c>
      <c r="AO27" s="63" t="s">
        <v>311</v>
      </c>
      <c r="AP27" s="65" t="s">
        <v>292</v>
      </c>
      <c r="AQ27" s="65"/>
      <c r="AR27" s="65"/>
      <c r="AS27" t="s">
        <v>331</v>
      </c>
    </row>
    <row r="28" spans="1:45" x14ac:dyDescent="0.15">
      <c r="A28" s="61">
        <v>3618</v>
      </c>
      <c r="B28" s="180">
        <v>42238</v>
      </c>
      <c r="C28" s="62" t="s">
        <v>295</v>
      </c>
      <c r="D28" s="63" t="s">
        <v>296</v>
      </c>
      <c r="E28" s="63"/>
      <c r="F28" s="63" t="s">
        <v>310</v>
      </c>
      <c r="G28" s="64">
        <v>42185</v>
      </c>
      <c r="H28" s="65" t="s">
        <v>297</v>
      </c>
      <c r="I28" s="65" t="s">
        <v>292</v>
      </c>
      <c r="J28" s="65"/>
      <c r="K28" s="63" t="s">
        <v>278</v>
      </c>
      <c r="L28" s="149" t="s">
        <v>315</v>
      </c>
      <c r="M28" s="178">
        <v>96.036363636363632</v>
      </c>
      <c r="N28" s="178">
        <v>21.7</v>
      </c>
      <c r="O28" s="63"/>
      <c r="P28" s="63"/>
      <c r="Q28" s="178" t="s">
        <v>304</v>
      </c>
      <c r="R28" s="178"/>
      <c r="S28" s="178" t="s">
        <v>304</v>
      </c>
      <c r="T28" s="178"/>
      <c r="U28" s="178" t="s">
        <v>304</v>
      </c>
      <c r="V28" s="178" t="s">
        <v>304</v>
      </c>
      <c r="W28" s="178" t="s">
        <v>304</v>
      </c>
      <c r="X28" s="178"/>
      <c r="Y28" s="178"/>
      <c r="Z28" s="178"/>
      <c r="AA28" s="178"/>
      <c r="AB28" s="178"/>
      <c r="AC28" s="178"/>
      <c r="AD28" s="178" t="s">
        <v>304</v>
      </c>
      <c r="AE28" s="178">
        <v>17.136363636363637</v>
      </c>
      <c r="AF28" s="178"/>
      <c r="AG28" s="178"/>
      <c r="AH28" s="178" t="s">
        <v>304</v>
      </c>
      <c r="AI28" s="178"/>
      <c r="AJ28" s="63"/>
      <c r="AK28" s="63" t="s">
        <v>304</v>
      </c>
      <c r="AL28" s="63"/>
      <c r="AM28" s="63" t="s">
        <v>304</v>
      </c>
      <c r="AN28" s="63" t="s">
        <v>304</v>
      </c>
      <c r="AO28" s="63" t="s">
        <v>311</v>
      </c>
      <c r="AP28" s="65" t="s">
        <v>292</v>
      </c>
      <c r="AQ28" s="65"/>
      <c r="AR28" s="65"/>
    </row>
    <row r="29" spans="1:45" x14ac:dyDescent="0.15">
      <c r="A29" s="61">
        <v>5653</v>
      </c>
      <c r="B29" s="180">
        <v>42238</v>
      </c>
      <c r="C29" s="62" t="s">
        <v>295</v>
      </c>
      <c r="D29" s="63" t="s">
        <v>296</v>
      </c>
      <c r="E29" s="63"/>
      <c r="F29" s="63" t="s">
        <v>310</v>
      </c>
      <c r="G29" s="64">
        <v>41859</v>
      </c>
      <c r="H29" s="65" t="s">
        <v>297</v>
      </c>
      <c r="I29" s="65" t="s">
        <v>292</v>
      </c>
      <c r="J29" s="65"/>
      <c r="K29" s="63" t="s">
        <v>279</v>
      </c>
      <c r="L29" s="149" t="s">
        <v>315</v>
      </c>
      <c r="M29" s="178">
        <v>99</v>
      </c>
      <c r="N29" s="178">
        <v>23.15</v>
      </c>
      <c r="O29" s="63"/>
      <c r="P29" s="63"/>
      <c r="Q29" s="178" t="s">
        <v>304</v>
      </c>
      <c r="R29" s="178"/>
      <c r="S29" s="178" t="s">
        <v>304</v>
      </c>
      <c r="T29" s="178"/>
      <c r="U29" s="178" t="s">
        <v>304</v>
      </c>
      <c r="V29" s="178" t="s">
        <v>304</v>
      </c>
      <c r="W29" s="178" t="s">
        <v>304</v>
      </c>
      <c r="X29" s="178"/>
      <c r="Y29" s="178"/>
      <c r="Z29" s="178"/>
      <c r="AA29" s="178"/>
      <c r="AB29" s="178"/>
      <c r="AC29" s="178"/>
      <c r="AD29" s="178" t="s">
        <v>304</v>
      </c>
      <c r="AE29" s="178">
        <v>19</v>
      </c>
      <c r="AF29" s="178"/>
      <c r="AG29" s="178"/>
      <c r="AH29" s="178" t="s">
        <v>304</v>
      </c>
      <c r="AI29" s="178"/>
      <c r="AJ29" s="63"/>
      <c r="AK29" s="63" t="s">
        <v>304</v>
      </c>
      <c r="AL29" s="63"/>
      <c r="AM29" s="63" t="s">
        <v>304</v>
      </c>
      <c r="AN29" s="63" t="s">
        <v>304</v>
      </c>
      <c r="AO29" s="63" t="s">
        <v>311</v>
      </c>
      <c r="AP29" s="65" t="s">
        <v>292</v>
      </c>
      <c r="AQ29" s="65"/>
      <c r="AR29" s="65"/>
      <c r="AS29" t="s">
        <v>335</v>
      </c>
    </row>
    <row r="30" spans="1:45" x14ac:dyDescent="0.15">
      <c r="A30" s="61">
        <v>10684</v>
      </c>
      <c r="B30" s="180">
        <v>42238</v>
      </c>
      <c r="C30" s="62" t="s">
        <v>295</v>
      </c>
      <c r="D30" s="63" t="s">
        <v>296</v>
      </c>
      <c r="E30" s="63"/>
      <c r="F30" s="63" t="s">
        <v>310</v>
      </c>
      <c r="G30" s="64">
        <v>42185</v>
      </c>
      <c r="H30" s="65" t="s">
        <v>297</v>
      </c>
      <c r="I30" s="65" t="s">
        <v>292</v>
      </c>
      <c r="J30" s="65"/>
      <c r="K30" s="63" t="s">
        <v>280</v>
      </c>
      <c r="L30" s="149" t="s">
        <v>315</v>
      </c>
      <c r="M30" s="178">
        <v>107.5</v>
      </c>
      <c r="N30" s="178">
        <v>22.8</v>
      </c>
      <c r="O30" s="63"/>
      <c r="P30" s="63"/>
      <c r="Q30" s="178" t="s">
        <v>304</v>
      </c>
      <c r="R30" s="178"/>
      <c r="S30" s="178" t="s">
        <v>304</v>
      </c>
      <c r="T30" s="178"/>
      <c r="U30" s="178" t="s">
        <v>304</v>
      </c>
      <c r="V30" s="178" t="s">
        <v>304</v>
      </c>
      <c r="W30" s="178" t="s">
        <v>304</v>
      </c>
      <c r="X30" s="178"/>
      <c r="Y30" s="178"/>
      <c r="Z30" s="178"/>
      <c r="AA30" s="178"/>
      <c r="AB30" s="178"/>
      <c r="AC30" s="178"/>
      <c r="AD30" s="178" t="s">
        <v>304</v>
      </c>
      <c r="AE30" s="178">
        <v>18.7</v>
      </c>
      <c r="AF30" s="178"/>
      <c r="AG30" s="178"/>
      <c r="AH30" s="178" t="s">
        <v>304</v>
      </c>
      <c r="AI30" s="178"/>
      <c r="AJ30" s="63"/>
      <c r="AK30" s="63" t="s">
        <v>304</v>
      </c>
      <c r="AL30" s="63"/>
      <c r="AM30" s="63" t="s">
        <v>304</v>
      </c>
      <c r="AN30" s="63" t="s">
        <v>304</v>
      </c>
      <c r="AO30" s="63" t="s">
        <v>311</v>
      </c>
      <c r="AP30" s="65" t="s">
        <v>292</v>
      </c>
      <c r="AQ30" s="65"/>
      <c r="AR30" s="65"/>
      <c r="AS30" t="s">
        <v>436</v>
      </c>
    </row>
    <row r="31" spans="1:45" x14ac:dyDescent="0.15">
      <c r="A31" s="61">
        <v>4103</v>
      </c>
      <c r="B31" s="180">
        <v>42238</v>
      </c>
      <c r="C31" s="62" t="s">
        <v>295</v>
      </c>
      <c r="D31" s="63" t="s">
        <v>296</v>
      </c>
      <c r="E31" s="63"/>
      <c r="F31" s="63" t="s">
        <v>310</v>
      </c>
      <c r="G31" s="64">
        <v>42185</v>
      </c>
      <c r="H31" s="65" t="s">
        <v>297</v>
      </c>
      <c r="I31" s="65" t="s">
        <v>292</v>
      </c>
      <c r="J31" s="65"/>
      <c r="K31" s="63" t="s">
        <v>281</v>
      </c>
      <c r="L31" s="149" t="s">
        <v>315</v>
      </c>
      <c r="M31" s="178">
        <v>107</v>
      </c>
      <c r="N31" s="178">
        <v>22.763636363636362</v>
      </c>
      <c r="O31" s="63"/>
      <c r="P31" s="63"/>
      <c r="Q31" s="178" t="s">
        <v>304</v>
      </c>
      <c r="R31" s="178"/>
      <c r="S31" s="178" t="s">
        <v>304</v>
      </c>
      <c r="T31" s="178"/>
      <c r="U31" s="178" t="s">
        <v>304</v>
      </c>
      <c r="V31" s="178" t="s">
        <v>304</v>
      </c>
      <c r="W31" s="178" t="s">
        <v>304</v>
      </c>
      <c r="X31" s="178"/>
      <c r="Y31" s="178"/>
      <c r="Z31" s="178"/>
      <c r="AA31" s="178"/>
      <c r="AB31" s="178"/>
      <c r="AC31" s="178"/>
      <c r="AD31" s="178" t="s">
        <v>304</v>
      </c>
      <c r="AE31" s="178">
        <v>18.318181818181817</v>
      </c>
      <c r="AF31" s="178"/>
      <c r="AG31" s="178"/>
      <c r="AH31" s="178" t="s">
        <v>304</v>
      </c>
      <c r="AI31" s="178"/>
      <c r="AJ31" s="63"/>
      <c r="AK31" s="63" t="s">
        <v>304</v>
      </c>
      <c r="AL31" s="63"/>
      <c r="AM31" s="63" t="s">
        <v>304</v>
      </c>
      <c r="AN31" s="63" t="s">
        <v>304</v>
      </c>
      <c r="AO31" s="63" t="s">
        <v>311</v>
      </c>
      <c r="AP31" s="65" t="s">
        <v>292</v>
      </c>
      <c r="AQ31" s="65"/>
      <c r="AR31" s="65"/>
      <c r="AS31" t="s">
        <v>338</v>
      </c>
    </row>
    <row r="32" spans="1:45" x14ac:dyDescent="0.15">
      <c r="A32" s="61">
        <v>9699</v>
      </c>
      <c r="B32" s="180">
        <v>42238</v>
      </c>
      <c r="C32" s="62" t="s">
        <v>295</v>
      </c>
      <c r="D32" s="63" t="s">
        <v>296</v>
      </c>
      <c r="E32" s="63"/>
      <c r="F32" s="63" t="s">
        <v>310</v>
      </c>
      <c r="G32" s="64">
        <v>42188</v>
      </c>
      <c r="H32" s="65" t="s">
        <v>292</v>
      </c>
      <c r="I32" s="65" t="s">
        <v>293</v>
      </c>
      <c r="J32" s="65"/>
      <c r="K32" s="63" t="s">
        <v>288</v>
      </c>
      <c r="L32" s="149" t="s">
        <v>315</v>
      </c>
      <c r="M32" s="178">
        <v>107.4</v>
      </c>
      <c r="N32" s="178">
        <v>22.5</v>
      </c>
      <c r="O32" s="63"/>
      <c r="P32" s="63"/>
      <c r="Q32" s="178" t="s">
        <v>304</v>
      </c>
      <c r="R32" s="178"/>
      <c r="S32" s="178" t="s">
        <v>304</v>
      </c>
      <c r="T32" s="178"/>
      <c r="U32" s="178" t="s">
        <v>304</v>
      </c>
      <c r="V32" s="178" t="s">
        <v>304</v>
      </c>
      <c r="W32" s="178" t="s">
        <v>304</v>
      </c>
      <c r="X32" s="178"/>
      <c r="Y32" s="178"/>
      <c r="Z32" s="178"/>
      <c r="AA32" s="178"/>
      <c r="AB32" s="178"/>
      <c r="AC32" s="178"/>
      <c r="AD32" s="178" t="s">
        <v>304</v>
      </c>
      <c r="AE32" s="178">
        <v>19.45</v>
      </c>
      <c r="AF32" s="178"/>
      <c r="AG32" s="178"/>
      <c r="AH32" s="178" t="s">
        <v>304</v>
      </c>
      <c r="AI32" s="178"/>
      <c r="AJ32" s="63"/>
      <c r="AK32" s="63" t="s">
        <v>304</v>
      </c>
      <c r="AL32" s="63"/>
      <c r="AM32" s="63" t="s">
        <v>304</v>
      </c>
      <c r="AN32" s="63" t="s">
        <v>304</v>
      </c>
      <c r="AO32" s="63" t="s">
        <v>311</v>
      </c>
      <c r="AP32" s="65" t="s">
        <v>292</v>
      </c>
      <c r="AQ32" s="65"/>
      <c r="AR32" s="65"/>
      <c r="AS32" t="s">
        <v>342</v>
      </c>
    </row>
    <row r="33" spans="1:45" x14ac:dyDescent="0.15">
      <c r="A33" s="61">
        <v>10490</v>
      </c>
      <c r="B33" s="180">
        <v>42238</v>
      </c>
      <c r="C33" s="62" t="s">
        <v>295</v>
      </c>
      <c r="D33" s="63" t="s">
        <v>296</v>
      </c>
      <c r="E33" s="63"/>
      <c r="F33" s="63" t="s">
        <v>310</v>
      </c>
      <c r="G33" s="64">
        <v>42185</v>
      </c>
      <c r="H33" s="65" t="s">
        <v>292</v>
      </c>
      <c r="I33" s="65" t="s">
        <v>293</v>
      </c>
      <c r="J33" s="65"/>
      <c r="K33" s="63" t="s">
        <v>294</v>
      </c>
      <c r="L33" s="149" t="s">
        <v>315</v>
      </c>
      <c r="M33" s="177">
        <v>101.7</v>
      </c>
      <c r="N33" s="177">
        <v>23.17</v>
      </c>
      <c r="O33" s="63"/>
      <c r="P33" s="63"/>
      <c r="Q33" s="178" t="s">
        <v>304</v>
      </c>
      <c r="R33" s="178"/>
      <c r="S33" s="178" t="s">
        <v>304</v>
      </c>
      <c r="T33" s="178"/>
      <c r="U33" s="178" t="s">
        <v>304</v>
      </c>
      <c r="V33" s="178" t="s">
        <v>304</v>
      </c>
      <c r="W33" s="178" t="s">
        <v>304</v>
      </c>
      <c r="X33" s="178"/>
      <c r="Y33" s="178"/>
      <c r="Z33" s="178"/>
      <c r="AA33" s="178"/>
      <c r="AB33" s="178"/>
      <c r="AC33" s="178"/>
      <c r="AD33" s="178" t="s">
        <v>304</v>
      </c>
      <c r="AE33" s="178">
        <v>16.760000000000002</v>
      </c>
      <c r="AF33" s="178"/>
      <c r="AG33" s="178"/>
      <c r="AH33" s="178" t="s">
        <v>304</v>
      </c>
      <c r="AI33" s="178"/>
      <c r="AJ33" s="63"/>
      <c r="AK33" s="63" t="s">
        <v>304</v>
      </c>
      <c r="AL33" s="63"/>
      <c r="AM33" s="63" t="s">
        <v>304</v>
      </c>
      <c r="AN33" s="63" t="s">
        <v>304</v>
      </c>
      <c r="AO33" s="63" t="s">
        <v>311</v>
      </c>
      <c r="AP33" s="65" t="s">
        <v>292</v>
      </c>
      <c r="AQ33" s="65"/>
      <c r="AR33" s="65"/>
      <c r="AS33" t="s">
        <v>344</v>
      </c>
    </row>
    <row r="34" spans="1:45" x14ac:dyDescent="0.15">
      <c r="A34" s="61">
        <v>9782</v>
      </c>
      <c r="B34" s="180">
        <v>42238</v>
      </c>
      <c r="C34" s="62" t="s">
        <v>295</v>
      </c>
      <c r="D34" s="63" t="s">
        <v>296</v>
      </c>
      <c r="E34" s="63"/>
      <c r="F34" s="63" t="s">
        <v>310</v>
      </c>
      <c r="G34" s="64">
        <v>42185</v>
      </c>
      <c r="H34" s="65" t="s">
        <v>297</v>
      </c>
      <c r="I34" s="65" t="s">
        <v>292</v>
      </c>
      <c r="J34" s="65"/>
      <c r="K34" s="63" t="s">
        <v>298</v>
      </c>
      <c r="L34" s="149" t="s">
        <v>315</v>
      </c>
      <c r="M34" s="177">
        <v>99</v>
      </c>
      <c r="N34" s="177">
        <v>23.15</v>
      </c>
      <c r="O34" s="63"/>
      <c r="P34" s="63"/>
      <c r="Q34" s="178" t="s">
        <v>304</v>
      </c>
      <c r="R34" s="178"/>
      <c r="S34" s="178" t="s">
        <v>304</v>
      </c>
      <c r="T34" s="178"/>
      <c r="U34" s="178" t="s">
        <v>304</v>
      </c>
      <c r="V34" s="178" t="s">
        <v>304</v>
      </c>
      <c r="W34" s="178" t="s">
        <v>304</v>
      </c>
      <c r="X34" s="178"/>
      <c r="Y34" s="178"/>
      <c r="Z34" s="178"/>
      <c r="AA34" s="178"/>
      <c r="AB34" s="178"/>
      <c r="AC34" s="178"/>
      <c r="AD34" s="178" t="s">
        <v>304</v>
      </c>
      <c r="AE34" s="178">
        <v>19</v>
      </c>
      <c r="AF34" s="178"/>
      <c r="AG34" s="178"/>
      <c r="AH34" s="178" t="s">
        <v>304</v>
      </c>
      <c r="AI34" s="178"/>
      <c r="AJ34" s="63"/>
      <c r="AK34" s="63" t="s">
        <v>304</v>
      </c>
      <c r="AL34" s="63"/>
      <c r="AM34" s="63" t="s">
        <v>304</v>
      </c>
      <c r="AN34" s="63" t="s">
        <v>304</v>
      </c>
      <c r="AO34" s="63" t="s">
        <v>311</v>
      </c>
      <c r="AP34" s="65" t="s">
        <v>292</v>
      </c>
      <c r="AQ34" s="65"/>
      <c r="AR34" s="65"/>
      <c r="AS34" t="s">
        <v>437</v>
      </c>
    </row>
    <row r="35" spans="1:45" x14ac:dyDescent="0.15">
      <c r="A35" s="61">
        <v>10395</v>
      </c>
      <c r="B35" s="180">
        <v>42238</v>
      </c>
      <c r="C35" s="62" t="s">
        <v>295</v>
      </c>
      <c r="D35" s="63" t="s">
        <v>296</v>
      </c>
      <c r="E35" s="63"/>
      <c r="F35" s="63" t="s">
        <v>310</v>
      </c>
      <c r="G35" s="64">
        <v>42185</v>
      </c>
      <c r="H35" s="65" t="s">
        <v>297</v>
      </c>
      <c r="I35" s="65" t="s">
        <v>292</v>
      </c>
      <c r="J35" s="65"/>
      <c r="K35" s="63" t="s">
        <v>306</v>
      </c>
      <c r="L35" s="149" t="s">
        <v>315</v>
      </c>
      <c r="M35" s="178">
        <v>120</v>
      </c>
      <c r="N35" s="178">
        <v>21.8</v>
      </c>
      <c r="O35" s="63" t="s">
        <v>307</v>
      </c>
      <c r="P35" s="63">
        <v>1350</v>
      </c>
      <c r="Q35" s="178">
        <v>25</v>
      </c>
      <c r="R35" s="178"/>
      <c r="S35" s="178" t="s">
        <v>304</v>
      </c>
      <c r="T35" s="178"/>
      <c r="U35" s="178" t="s">
        <v>304</v>
      </c>
      <c r="V35" s="178" t="s">
        <v>304</v>
      </c>
      <c r="W35" s="178" t="s">
        <v>304</v>
      </c>
      <c r="X35" s="178"/>
      <c r="Y35" s="178"/>
      <c r="Z35" s="178"/>
      <c r="AA35" s="178"/>
      <c r="AB35" s="178"/>
      <c r="AC35" s="178"/>
      <c r="AD35" s="178" t="s">
        <v>304</v>
      </c>
      <c r="AE35" s="178">
        <v>15.5</v>
      </c>
      <c r="AF35" s="178"/>
      <c r="AG35" s="178"/>
      <c r="AH35" s="178" t="s">
        <v>304</v>
      </c>
      <c r="AI35" s="178"/>
      <c r="AJ35" s="63"/>
      <c r="AK35" s="63" t="s">
        <v>304</v>
      </c>
      <c r="AL35" s="63"/>
      <c r="AM35" s="63" t="s">
        <v>304</v>
      </c>
      <c r="AN35" s="63" t="s">
        <v>304</v>
      </c>
      <c r="AO35" s="63" t="s">
        <v>311</v>
      </c>
      <c r="AP35" s="65" t="s">
        <v>292</v>
      </c>
      <c r="AQ35" s="65"/>
      <c r="AR35" s="65"/>
      <c r="AS35" t="s">
        <v>346</v>
      </c>
    </row>
    <row r="36" spans="1:45" x14ac:dyDescent="0.15">
      <c r="A36" s="61">
        <v>9913</v>
      </c>
      <c r="B36" s="180">
        <v>42238</v>
      </c>
      <c r="C36" s="62" t="s">
        <v>295</v>
      </c>
      <c r="D36" s="63" t="s">
        <v>296</v>
      </c>
      <c r="E36" s="63"/>
      <c r="F36" s="63" t="s">
        <v>310</v>
      </c>
      <c r="G36" s="64">
        <v>42185</v>
      </c>
      <c r="H36" s="65" t="s">
        <v>297</v>
      </c>
      <c r="I36" s="65" t="s">
        <v>292</v>
      </c>
      <c r="J36" s="65"/>
      <c r="K36" s="63" t="s">
        <v>308</v>
      </c>
      <c r="L36" s="149" t="s">
        <v>315</v>
      </c>
      <c r="M36" s="178">
        <v>106.5</v>
      </c>
      <c r="N36" s="178">
        <v>23</v>
      </c>
      <c r="O36" s="63"/>
      <c r="P36" s="63"/>
      <c r="Q36" s="178" t="s">
        <v>304</v>
      </c>
      <c r="R36" s="178"/>
      <c r="S36" s="178" t="s">
        <v>304</v>
      </c>
      <c r="T36" s="178"/>
      <c r="U36" s="178" t="s">
        <v>304</v>
      </c>
      <c r="V36" s="178" t="s">
        <v>304</v>
      </c>
      <c r="W36" s="178" t="s">
        <v>304</v>
      </c>
      <c r="X36" s="178"/>
      <c r="Y36" s="178"/>
      <c r="Z36" s="178"/>
      <c r="AA36" s="178"/>
      <c r="AB36" s="178"/>
      <c r="AC36" s="178"/>
      <c r="AD36" s="178" t="s">
        <v>304</v>
      </c>
      <c r="AE36" s="178">
        <v>18</v>
      </c>
      <c r="AF36" s="178"/>
      <c r="AG36" s="178"/>
      <c r="AH36" s="178" t="s">
        <v>304</v>
      </c>
      <c r="AI36" s="178"/>
      <c r="AJ36" s="63"/>
      <c r="AK36" s="63" t="s">
        <v>304</v>
      </c>
      <c r="AL36" s="63"/>
      <c r="AM36" s="63" t="s">
        <v>304</v>
      </c>
      <c r="AN36" s="63" t="s">
        <v>304</v>
      </c>
      <c r="AO36" s="63" t="s">
        <v>311</v>
      </c>
      <c r="AP36" s="65" t="s">
        <v>292</v>
      </c>
      <c r="AQ36" s="65"/>
      <c r="AR36" s="65"/>
      <c r="AS36" t="s">
        <v>350</v>
      </c>
    </row>
    <row r="37" spans="1:45" x14ac:dyDescent="0.15">
      <c r="A37" s="61">
        <v>10424</v>
      </c>
      <c r="B37" s="180">
        <v>42238</v>
      </c>
      <c r="C37" s="62" t="s">
        <v>295</v>
      </c>
      <c r="D37" s="63" t="s">
        <v>296</v>
      </c>
      <c r="E37" s="63"/>
      <c r="F37" s="63" t="s">
        <v>310</v>
      </c>
      <c r="G37" s="152">
        <v>42187</v>
      </c>
      <c r="H37" s="65" t="s">
        <v>297</v>
      </c>
      <c r="I37" s="65" t="s">
        <v>292</v>
      </c>
      <c r="J37" s="65"/>
      <c r="K37" s="63" t="s">
        <v>271</v>
      </c>
      <c r="L37" s="149" t="s">
        <v>315</v>
      </c>
      <c r="M37" s="177">
        <v>99.999999999999986</v>
      </c>
      <c r="N37" s="177">
        <v>23.327272727272724</v>
      </c>
      <c r="O37" s="63"/>
      <c r="P37" s="63"/>
      <c r="Q37" s="178" t="s">
        <v>304</v>
      </c>
      <c r="R37" s="178"/>
      <c r="S37" s="178" t="s">
        <v>304</v>
      </c>
      <c r="T37" s="178"/>
      <c r="U37" s="178" t="s">
        <v>304</v>
      </c>
      <c r="V37" s="178" t="s">
        <v>304</v>
      </c>
      <c r="W37" s="178" t="s">
        <v>304</v>
      </c>
      <c r="X37" s="178"/>
      <c r="Y37" s="178"/>
      <c r="Z37" s="178"/>
      <c r="AA37" s="178"/>
      <c r="AB37" s="178"/>
      <c r="AC37" s="178"/>
      <c r="AD37" s="178" t="s">
        <v>304</v>
      </c>
      <c r="AE37" s="178">
        <v>18.954545454545453</v>
      </c>
      <c r="AF37" s="178"/>
      <c r="AG37" s="178"/>
      <c r="AH37" s="178" t="s">
        <v>304</v>
      </c>
      <c r="AI37" s="178"/>
      <c r="AJ37" s="63"/>
      <c r="AK37" s="63" t="s">
        <v>304</v>
      </c>
      <c r="AL37" s="63"/>
      <c r="AM37" s="63" t="s">
        <v>304</v>
      </c>
      <c r="AN37" s="63" t="s">
        <v>304</v>
      </c>
      <c r="AO37" s="63" t="s">
        <v>312</v>
      </c>
      <c r="AP37" s="65" t="s">
        <v>292</v>
      </c>
      <c r="AQ37" s="65"/>
      <c r="AR37" s="65"/>
      <c r="AS37" t="s">
        <v>318</v>
      </c>
    </row>
    <row r="38" spans="1:45" x14ac:dyDescent="0.15">
      <c r="A38" s="61">
        <v>10615</v>
      </c>
      <c r="B38" s="180">
        <v>42238</v>
      </c>
      <c r="C38" s="62" t="s">
        <v>295</v>
      </c>
      <c r="D38" s="63" t="s">
        <v>296</v>
      </c>
      <c r="E38" s="63"/>
      <c r="F38" s="63" t="s">
        <v>310</v>
      </c>
      <c r="G38" s="64">
        <v>42188</v>
      </c>
      <c r="H38" s="65" t="s">
        <v>297</v>
      </c>
      <c r="I38" s="65" t="s">
        <v>292</v>
      </c>
      <c r="J38" s="65"/>
      <c r="K38" s="63" t="s">
        <v>272</v>
      </c>
      <c r="L38" s="149" t="s">
        <v>315</v>
      </c>
      <c r="M38" s="178">
        <v>107.4</v>
      </c>
      <c r="N38" s="178">
        <v>22.5</v>
      </c>
      <c r="O38" s="63"/>
      <c r="P38" s="63"/>
      <c r="Q38" s="178" t="s">
        <v>304</v>
      </c>
      <c r="R38" s="178"/>
      <c r="S38" s="178" t="s">
        <v>304</v>
      </c>
      <c r="T38" s="178"/>
      <c r="U38" s="178" t="s">
        <v>304</v>
      </c>
      <c r="V38" s="178" t="s">
        <v>304</v>
      </c>
      <c r="W38" s="178" t="s">
        <v>304</v>
      </c>
      <c r="X38" s="178"/>
      <c r="Y38" s="178"/>
      <c r="Z38" s="178"/>
      <c r="AA38" s="178"/>
      <c r="AB38" s="178"/>
      <c r="AC38" s="178"/>
      <c r="AD38" s="178" t="s">
        <v>304</v>
      </c>
      <c r="AE38" s="178">
        <v>19.45</v>
      </c>
      <c r="AF38" s="178"/>
      <c r="AG38" s="178"/>
      <c r="AH38" s="178" t="s">
        <v>304</v>
      </c>
      <c r="AI38" s="178"/>
      <c r="AJ38" s="63"/>
      <c r="AK38" s="63" t="s">
        <v>304</v>
      </c>
      <c r="AL38" s="63"/>
      <c r="AM38" s="63" t="s">
        <v>304</v>
      </c>
      <c r="AN38" s="63" t="s">
        <v>304</v>
      </c>
      <c r="AO38" s="63" t="s">
        <v>312</v>
      </c>
      <c r="AP38" s="65" t="s">
        <v>292</v>
      </c>
      <c r="AQ38" s="65"/>
      <c r="AR38" s="65"/>
      <c r="AS38" t="s">
        <v>321</v>
      </c>
    </row>
    <row r="39" spans="1:45" x14ac:dyDescent="0.15">
      <c r="A39" s="61">
        <v>8806</v>
      </c>
      <c r="B39" s="180">
        <v>42238</v>
      </c>
      <c r="C39" s="62" t="s">
        <v>295</v>
      </c>
      <c r="D39" s="63" t="s">
        <v>296</v>
      </c>
      <c r="E39" s="63"/>
      <c r="F39" s="63" t="s">
        <v>310</v>
      </c>
      <c r="G39" s="64">
        <v>42185</v>
      </c>
      <c r="H39" s="65" t="s">
        <v>297</v>
      </c>
      <c r="I39" s="65" t="s">
        <v>292</v>
      </c>
      <c r="J39" s="65"/>
      <c r="K39" s="63" t="s">
        <v>273</v>
      </c>
      <c r="L39" s="149" t="s">
        <v>315</v>
      </c>
      <c r="M39" s="178">
        <v>128.47999999999999</v>
      </c>
      <c r="N39" s="178">
        <v>22.38</v>
      </c>
      <c r="O39" s="63"/>
      <c r="P39" s="63"/>
      <c r="Q39" s="178" t="s">
        <v>304</v>
      </c>
      <c r="R39" s="178"/>
      <c r="S39" s="178" t="s">
        <v>304</v>
      </c>
      <c r="T39" s="178"/>
      <c r="U39" s="178" t="s">
        <v>304</v>
      </c>
      <c r="V39" s="178" t="s">
        <v>304</v>
      </c>
      <c r="W39" s="178" t="s">
        <v>304</v>
      </c>
      <c r="X39" s="178"/>
      <c r="Y39" s="178"/>
      <c r="Z39" s="178"/>
      <c r="AA39" s="178"/>
      <c r="AB39" s="178"/>
      <c r="AC39" s="178"/>
      <c r="AD39" s="178" t="s">
        <v>304</v>
      </c>
      <c r="AE39" s="178">
        <v>18.95</v>
      </c>
      <c r="AF39" s="178"/>
      <c r="AG39" s="178"/>
      <c r="AH39" s="178" t="s">
        <v>304</v>
      </c>
      <c r="AI39" s="178"/>
      <c r="AJ39" s="63"/>
      <c r="AK39" s="63" t="s">
        <v>304</v>
      </c>
      <c r="AL39" s="63"/>
      <c r="AM39" s="63" t="s">
        <v>304</v>
      </c>
      <c r="AN39" s="63" t="s">
        <v>304</v>
      </c>
      <c r="AO39" s="63" t="s">
        <v>312</v>
      </c>
      <c r="AP39" s="65" t="s">
        <v>292</v>
      </c>
      <c r="AQ39" s="65"/>
      <c r="AR39" s="65"/>
      <c r="AS39" t="s">
        <v>323</v>
      </c>
    </row>
    <row r="40" spans="1:45" x14ac:dyDescent="0.15">
      <c r="A40" s="61">
        <v>1692</v>
      </c>
      <c r="B40" s="180">
        <v>42238</v>
      </c>
      <c r="C40" s="62" t="s">
        <v>295</v>
      </c>
      <c r="D40" s="63" t="s">
        <v>296</v>
      </c>
      <c r="E40" s="63"/>
      <c r="F40" s="63" t="s">
        <v>310</v>
      </c>
      <c r="G40" s="64">
        <v>42185</v>
      </c>
      <c r="H40" s="65" t="s">
        <v>297</v>
      </c>
      <c r="I40" s="65" t="s">
        <v>292</v>
      </c>
      <c r="J40" s="65"/>
      <c r="K40" s="63" t="s">
        <v>274</v>
      </c>
      <c r="L40" s="149" t="s">
        <v>315</v>
      </c>
      <c r="M40" s="178">
        <v>110.0090909090909</v>
      </c>
      <c r="N40" s="178">
        <v>23.12</v>
      </c>
      <c r="O40" s="63"/>
      <c r="P40" s="63"/>
      <c r="Q40" s="178" t="s">
        <v>304</v>
      </c>
      <c r="R40" s="178"/>
      <c r="S40" s="178" t="s">
        <v>304</v>
      </c>
      <c r="T40" s="178"/>
      <c r="U40" s="178" t="s">
        <v>304</v>
      </c>
      <c r="V40" s="178" t="s">
        <v>304</v>
      </c>
      <c r="W40" s="178" t="s">
        <v>304</v>
      </c>
      <c r="X40" s="178"/>
      <c r="Y40" s="178"/>
      <c r="Z40" s="178"/>
      <c r="AA40" s="178"/>
      <c r="AB40" s="178"/>
      <c r="AC40" s="178"/>
      <c r="AD40" s="178" t="s">
        <v>304</v>
      </c>
      <c r="AE40" s="178">
        <v>17.5</v>
      </c>
      <c r="AF40" s="178"/>
      <c r="AG40" s="178"/>
      <c r="AH40" s="178" t="s">
        <v>304</v>
      </c>
      <c r="AI40" s="178"/>
      <c r="AJ40" s="63"/>
      <c r="AK40" s="63" t="s">
        <v>304</v>
      </c>
      <c r="AL40" s="63"/>
      <c r="AM40" s="63" t="s">
        <v>304</v>
      </c>
      <c r="AN40" s="63" t="s">
        <v>304</v>
      </c>
      <c r="AO40" s="63" t="s">
        <v>312</v>
      </c>
      <c r="AP40" s="65" t="s">
        <v>292</v>
      </c>
      <c r="AQ40" s="65"/>
      <c r="AR40" s="65"/>
      <c r="AS40" t="s">
        <v>325</v>
      </c>
    </row>
    <row r="41" spans="1:45" x14ac:dyDescent="0.15">
      <c r="A41" s="61">
        <v>10258</v>
      </c>
      <c r="B41" s="180">
        <v>42238</v>
      </c>
      <c r="C41" s="62" t="s">
        <v>295</v>
      </c>
      <c r="D41" s="63" t="s">
        <v>296</v>
      </c>
      <c r="E41" s="63"/>
      <c r="F41" s="63" t="s">
        <v>310</v>
      </c>
      <c r="G41" s="64">
        <v>42214</v>
      </c>
      <c r="H41" s="65" t="s">
        <v>297</v>
      </c>
      <c r="I41" s="65" t="s">
        <v>292</v>
      </c>
      <c r="J41" s="65"/>
      <c r="K41" s="63" t="s">
        <v>275</v>
      </c>
      <c r="L41" s="149" t="s">
        <v>315</v>
      </c>
      <c r="M41" s="178">
        <v>92.999999999999986</v>
      </c>
      <c r="N41" s="178">
        <v>23.881818181818179</v>
      </c>
      <c r="O41" s="63"/>
      <c r="P41" s="63"/>
      <c r="Q41" s="178" t="s">
        <v>304</v>
      </c>
      <c r="R41" s="178"/>
      <c r="S41" s="178" t="s">
        <v>304</v>
      </c>
      <c r="T41" s="178"/>
      <c r="U41" s="178" t="s">
        <v>304</v>
      </c>
      <c r="V41" s="178" t="s">
        <v>304</v>
      </c>
      <c r="W41" s="178" t="s">
        <v>304</v>
      </c>
      <c r="X41" s="178"/>
      <c r="Y41" s="178"/>
      <c r="Z41" s="178"/>
      <c r="AA41" s="178"/>
      <c r="AB41" s="178"/>
      <c r="AC41" s="178"/>
      <c r="AD41" s="178" t="s">
        <v>304</v>
      </c>
      <c r="AE41" s="178">
        <v>19.018181818181819</v>
      </c>
      <c r="AF41" s="178"/>
      <c r="AG41" s="178"/>
      <c r="AH41" s="178" t="s">
        <v>304</v>
      </c>
      <c r="AI41" s="178"/>
      <c r="AJ41" s="63"/>
      <c r="AK41" s="63" t="s">
        <v>304</v>
      </c>
      <c r="AL41" s="63"/>
      <c r="AM41" s="63" t="s">
        <v>304</v>
      </c>
      <c r="AN41" s="63" t="s">
        <v>304</v>
      </c>
      <c r="AO41" s="63" t="s">
        <v>312</v>
      </c>
      <c r="AP41" s="65" t="s">
        <v>292</v>
      </c>
      <c r="AQ41" s="65"/>
      <c r="AR41" s="65"/>
      <c r="AS41" t="s">
        <v>329</v>
      </c>
    </row>
    <row r="42" spans="1:45" x14ac:dyDescent="0.15">
      <c r="A42" s="61">
        <v>8901</v>
      </c>
      <c r="B42" s="180">
        <v>42238</v>
      </c>
      <c r="C42" s="62" t="s">
        <v>295</v>
      </c>
      <c r="D42" s="63" t="s">
        <v>296</v>
      </c>
      <c r="E42" s="63"/>
      <c r="F42" s="63" t="s">
        <v>310</v>
      </c>
      <c r="G42" s="64">
        <v>42207</v>
      </c>
      <c r="H42" s="65" t="s">
        <v>297</v>
      </c>
      <c r="I42" s="65" t="s">
        <v>292</v>
      </c>
      <c r="J42" s="65"/>
      <c r="K42" s="63" t="s">
        <v>250</v>
      </c>
      <c r="L42" s="149" t="s">
        <v>315</v>
      </c>
      <c r="M42" s="178">
        <v>128.63999999999999</v>
      </c>
      <c r="N42" s="178">
        <v>20.909090909090907</v>
      </c>
      <c r="O42" s="63"/>
      <c r="P42" s="63"/>
      <c r="Q42" s="178" t="s">
        <v>304</v>
      </c>
      <c r="R42" s="178"/>
      <c r="S42" s="178" t="s">
        <v>304</v>
      </c>
      <c r="T42" s="178"/>
      <c r="U42" s="178" t="s">
        <v>304</v>
      </c>
      <c r="V42" s="178" t="s">
        <v>304</v>
      </c>
      <c r="W42" s="178" t="s">
        <v>304</v>
      </c>
      <c r="X42" s="178"/>
      <c r="Y42" s="178"/>
      <c r="Z42" s="178"/>
      <c r="AA42" s="178"/>
      <c r="AB42" s="178"/>
      <c r="AC42" s="178"/>
      <c r="AD42" s="178" t="s">
        <v>304</v>
      </c>
      <c r="AE42" s="178">
        <v>19.09</v>
      </c>
      <c r="AF42" s="178"/>
      <c r="AG42" s="178"/>
      <c r="AH42" s="178" t="s">
        <v>304</v>
      </c>
      <c r="AI42" s="178"/>
      <c r="AJ42" s="63"/>
      <c r="AK42" s="63" t="s">
        <v>304</v>
      </c>
      <c r="AL42" s="63"/>
      <c r="AM42" s="63" t="s">
        <v>304</v>
      </c>
      <c r="AN42" s="63" t="s">
        <v>304</v>
      </c>
      <c r="AO42" s="63" t="s">
        <v>312</v>
      </c>
      <c r="AP42" s="65" t="s">
        <v>292</v>
      </c>
      <c r="AQ42" s="65"/>
      <c r="AR42" s="65"/>
    </row>
    <row r="43" spans="1:45" x14ac:dyDescent="0.15">
      <c r="A43" s="61">
        <v>10563</v>
      </c>
      <c r="B43" s="180">
        <v>42238</v>
      </c>
      <c r="C43" s="62" t="s">
        <v>295</v>
      </c>
      <c r="D43" s="63" t="s">
        <v>296</v>
      </c>
      <c r="E43" s="63"/>
      <c r="F43" s="63" t="s">
        <v>310</v>
      </c>
      <c r="G43" s="179">
        <v>42185</v>
      </c>
      <c r="H43" s="65" t="s">
        <v>297</v>
      </c>
      <c r="I43" s="65" t="s">
        <v>292</v>
      </c>
      <c r="J43" s="65"/>
      <c r="K43" s="63" t="s">
        <v>276</v>
      </c>
      <c r="L43" s="149" t="s">
        <v>315</v>
      </c>
      <c r="M43" s="178">
        <v>108.22727272727272</v>
      </c>
      <c r="N43" s="178">
        <v>22.654545454545453</v>
      </c>
      <c r="O43" s="63"/>
      <c r="P43" s="63"/>
      <c r="Q43" s="178" t="s">
        <v>304</v>
      </c>
      <c r="R43" s="178"/>
      <c r="S43" s="178" t="s">
        <v>304</v>
      </c>
      <c r="T43" s="178"/>
      <c r="U43" s="178" t="s">
        <v>304</v>
      </c>
      <c r="V43" s="178" t="s">
        <v>304</v>
      </c>
      <c r="W43" s="178" t="s">
        <v>304</v>
      </c>
      <c r="X43" s="178"/>
      <c r="Y43" s="178"/>
      <c r="Z43" s="178"/>
      <c r="AA43" s="178"/>
      <c r="AB43" s="178"/>
      <c r="AC43" s="178"/>
      <c r="AD43" s="178" t="s">
        <v>304</v>
      </c>
      <c r="AE43" s="178">
        <v>18.954545454545453</v>
      </c>
      <c r="AF43" s="178"/>
      <c r="AG43" s="178"/>
      <c r="AH43" s="178" t="s">
        <v>304</v>
      </c>
      <c r="AI43" s="178"/>
      <c r="AJ43" s="63"/>
      <c r="AK43" s="63" t="s">
        <v>304</v>
      </c>
      <c r="AL43" s="63"/>
      <c r="AM43" s="63" t="s">
        <v>304</v>
      </c>
      <c r="AN43" s="63" t="s">
        <v>304</v>
      </c>
      <c r="AO43" s="63" t="s">
        <v>312</v>
      </c>
      <c r="AP43" s="65" t="s">
        <v>292</v>
      </c>
      <c r="AQ43" s="65"/>
      <c r="AR43" s="65"/>
      <c r="AS43" t="s">
        <v>435</v>
      </c>
    </row>
    <row r="44" spans="1:45" x14ac:dyDescent="0.15">
      <c r="A44" s="61">
        <v>10343</v>
      </c>
      <c r="B44" s="180">
        <v>42238</v>
      </c>
      <c r="C44" s="62" t="s">
        <v>295</v>
      </c>
      <c r="D44" s="63" t="s">
        <v>296</v>
      </c>
      <c r="E44" s="63"/>
      <c r="F44" s="63" t="s">
        <v>310</v>
      </c>
      <c r="G44" s="64">
        <v>42185</v>
      </c>
      <c r="H44" s="65" t="s">
        <v>297</v>
      </c>
      <c r="I44" s="65" t="s">
        <v>292</v>
      </c>
      <c r="J44" s="65"/>
      <c r="K44" s="63" t="s">
        <v>277</v>
      </c>
      <c r="L44" s="149" t="s">
        <v>315</v>
      </c>
      <c r="M44" s="178">
        <v>99.999999999999986</v>
      </c>
      <c r="N44" s="178">
        <v>23.327272727272724</v>
      </c>
      <c r="O44" s="63"/>
      <c r="P44" s="63"/>
      <c r="Q44" s="178" t="s">
        <v>304</v>
      </c>
      <c r="R44" s="178"/>
      <c r="S44" s="178" t="s">
        <v>304</v>
      </c>
      <c r="T44" s="178"/>
      <c r="U44" s="178" t="s">
        <v>304</v>
      </c>
      <c r="V44" s="178" t="s">
        <v>304</v>
      </c>
      <c r="W44" s="178" t="s">
        <v>304</v>
      </c>
      <c r="X44" s="178"/>
      <c r="Y44" s="178"/>
      <c r="Z44" s="178"/>
      <c r="AA44" s="178"/>
      <c r="AB44" s="178"/>
      <c r="AC44" s="178"/>
      <c r="AD44" s="178" t="s">
        <v>304</v>
      </c>
      <c r="AE44" s="178">
        <v>18.954545454545453</v>
      </c>
      <c r="AF44" s="178"/>
      <c r="AG44" s="178"/>
      <c r="AH44" s="178" t="s">
        <v>304</v>
      </c>
      <c r="AI44" s="178"/>
      <c r="AJ44" s="63"/>
      <c r="AK44" s="63" t="s">
        <v>304</v>
      </c>
      <c r="AL44" s="63"/>
      <c r="AM44" s="63" t="s">
        <v>304</v>
      </c>
      <c r="AN44" s="63" t="s">
        <v>304</v>
      </c>
      <c r="AO44" s="63" t="s">
        <v>312</v>
      </c>
      <c r="AP44" s="65" t="s">
        <v>292</v>
      </c>
      <c r="AQ44" s="65"/>
      <c r="AR44" s="65"/>
      <c r="AS44" t="s">
        <v>331</v>
      </c>
    </row>
    <row r="45" spans="1:45" x14ac:dyDescent="0.15">
      <c r="A45" s="61">
        <v>3619</v>
      </c>
      <c r="B45" s="180">
        <v>42238</v>
      </c>
      <c r="C45" s="62" t="s">
        <v>295</v>
      </c>
      <c r="D45" s="63" t="s">
        <v>296</v>
      </c>
      <c r="E45" s="63"/>
      <c r="F45" s="63" t="s">
        <v>310</v>
      </c>
      <c r="G45" s="64">
        <v>42185</v>
      </c>
      <c r="H45" s="65" t="s">
        <v>297</v>
      </c>
      <c r="I45" s="65" t="s">
        <v>292</v>
      </c>
      <c r="J45" s="65"/>
      <c r="K45" s="63" t="s">
        <v>278</v>
      </c>
      <c r="L45" s="149" t="s">
        <v>315</v>
      </c>
      <c r="M45" s="178">
        <v>96.036363636363632</v>
      </c>
      <c r="N45" s="178">
        <v>21.7</v>
      </c>
      <c r="O45" s="63"/>
      <c r="P45" s="63"/>
      <c r="Q45" s="178" t="s">
        <v>304</v>
      </c>
      <c r="R45" s="178"/>
      <c r="S45" s="178" t="s">
        <v>304</v>
      </c>
      <c r="T45" s="178"/>
      <c r="U45" s="178" t="s">
        <v>304</v>
      </c>
      <c r="V45" s="178" t="s">
        <v>304</v>
      </c>
      <c r="W45" s="178" t="s">
        <v>304</v>
      </c>
      <c r="X45" s="178"/>
      <c r="Y45" s="178"/>
      <c r="Z45" s="178"/>
      <c r="AA45" s="178"/>
      <c r="AB45" s="178"/>
      <c r="AC45" s="178"/>
      <c r="AD45" s="178" t="s">
        <v>304</v>
      </c>
      <c r="AE45" s="178">
        <v>19.763636363636362</v>
      </c>
      <c r="AF45" s="178"/>
      <c r="AG45" s="178"/>
      <c r="AH45" s="178" t="s">
        <v>304</v>
      </c>
      <c r="AI45" s="178"/>
      <c r="AJ45" s="63"/>
      <c r="AK45" s="63" t="s">
        <v>304</v>
      </c>
      <c r="AL45" s="63"/>
      <c r="AM45" s="63" t="s">
        <v>304</v>
      </c>
      <c r="AN45" s="63" t="s">
        <v>304</v>
      </c>
      <c r="AO45" s="63" t="s">
        <v>312</v>
      </c>
      <c r="AP45" s="65" t="s">
        <v>292</v>
      </c>
      <c r="AQ45" s="65"/>
      <c r="AR45" s="65"/>
    </row>
    <row r="46" spans="1:45" x14ac:dyDescent="0.15">
      <c r="A46" s="61">
        <v>5654</v>
      </c>
      <c r="B46" s="180">
        <v>42238</v>
      </c>
      <c r="C46" s="62" t="s">
        <v>295</v>
      </c>
      <c r="D46" s="63" t="s">
        <v>296</v>
      </c>
      <c r="E46" s="63"/>
      <c r="F46" s="63" t="s">
        <v>310</v>
      </c>
      <c r="G46" s="64">
        <v>41859</v>
      </c>
      <c r="H46" s="65" t="s">
        <v>297</v>
      </c>
      <c r="I46" s="65" t="s">
        <v>292</v>
      </c>
      <c r="J46" s="65"/>
      <c r="K46" s="63" t="s">
        <v>279</v>
      </c>
      <c r="L46" s="149" t="s">
        <v>315</v>
      </c>
      <c r="M46" s="178">
        <v>99</v>
      </c>
      <c r="N46" s="178">
        <v>23.15</v>
      </c>
      <c r="O46" s="63"/>
      <c r="P46" s="63"/>
      <c r="Q46" s="178" t="s">
        <v>304</v>
      </c>
      <c r="R46" s="178"/>
      <c r="S46" s="178" t="s">
        <v>304</v>
      </c>
      <c r="T46" s="178"/>
      <c r="U46" s="178" t="s">
        <v>304</v>
      </c>
      <c r="V46" s="178" t="s">
        <v>304</v>
      </c>
      <c r="W46" s="178" t="s">
        <v>304</v>
      </c>
      <c r="X46" s="178"/>
      <c r="Y46" s="178"/>
      <c r="Z46" s="178"/>
      <c r="AA46" s="178"/>
      <c r="AB46" s="178"/>
      <c r="AC46" s="178"/>
      <c r="AD46" s="178" t="s">
        <v>304</v>
      </c>
      <c r="AE46" s="178">
        <v>19</v>
      </c>
      <c r="AF46" s="178"/>
      <c r="AG46" s="178"/>
      <c r="AH46" s="178" t="s">
        <v>304</v>
      </c>
      <c r="AI46" s="178"/>
      <c r="AJ46" s="63"/>
      <c r="AK46" s="63" t="s">
        <v>304</v>
      </c>
      <c r="AL46" s="63"/>
      <c r="AM46" s="63" t="s">
        <v>304</v>
      </c>
      <c r="AN46" s="63" t="s">
        <v>304</v>
      </c>
      <c r="AO46" s="63" t="s">
        <v>312</v>
      </c>
      <c r="AP46" s="65" t="s">
        <v>292</v>
      </c>
      <c r="AQ46" s="65"/>
      <c r="AR46" s="65"/>
      <c r="AS46" t="s">
        <v>336</v>
      </c>
    </row>
    <row r="47" spans="1:45" x14ac:dyDescent="0.15">
      <c r="A47" s="61">
        <v>10685</v>
      </c>
      <c r="B47" s="180">
        <v>42238</v>
      </c>
      <c r="C47" s="62" t="s">
        <v>295</v>
      </c>
      <c r="D47" s="63" t="s">
        <v>296</v>
      </c>
      <c r="E47" s="63"/>
      <c r="F47" s="63" t="s">
        <v>310</v>
      </c>
      <c r="G47" s="64">
        <v>42185</v>
      </c>
      <c r="H47" s="65" t="s">
        <v>297</v>
      </c>
      <c r="I47" s="65" t="s">
        <v>292</v>
      </c>
      <c r="J47" s="65"/>
      <c r="K47" s="63" t="s">
        <v>280</v>
      </c>
      <c r="L47" s="149" t="s">
        <v>315</v>
      </c>
      <c r="M47" s="178">
        <v>107.5</v>
      </c>
      <c r="N47" s="178">
        <v>22.8</v>
      </c>
      <c r="O47" s="63"/>
      <c r="P47" s="63"/>
      <c r="Q47" s="178" t="s">
        <v>304</v>
      </c>
      <c r="R47" s="178"/>
      <c r="S47" s="178" t="s">
        <v>304</v>
      </c>
      <c r="T47" s="178"/>
      <c r="U47" s="178" t="s">
        <v>304</v>
      </c>
      <c r="V47" s="178" t="s">
        <v>304</v>
      </c>
      <c r="W47" s="178" t="s">
        <v>304</v>
      </c>
      <c r="X47" s="178"/>
      <c r="Y47" s="178"/>
      <c r="Z47" s="178"/>
      <c r="AA47" s="178"/>
      <c r="AB47" s="178"/>
      <c r="AC47" s="178"/>
      <c r="AD47" s="178" t="s">
        <v>304</v>
      </c>
      <c r="AE47" s="178">
        <v>18.7</v>
      </c>
      <c r="AF47" s="178"/>
      <c r="AG47" s="178"/>
      <c r="AH47" s="178" t="s">
        <v>304</v>
      </c>
      <c r="AI47" s="178"/>
      <c r="AJ47" s="63"/>
      <c r="AK47" s="63" t="s">
        <v>304</v>
      </c>
      <c r="AL47" s="63"/>
      <c r="AM47" s="63" t="s">
        <v>304</v>
      </c>
      <c r="AN47" s="63" t="s">
        <v>304</v>
      </c>
      <c r="AO47" s="63" t="s">
        <v>312</v>
      </c>
      <c r="AP47" s="65" t="s">
        <v>292</v>
      </c>
      <c r="AQ47" s="65"/>
      <c r="AR47" s="65"/>
      <c r="AS47" t="s">
        <v>436</v>
      </c>
    </row>
    <row r="48" spans="1:45" x14ac:dyDescent="0.15">
      <c r="A48" s="61">
        <v>4104</v>
      </c>
      <c r="B48" s="180">
        <v>42238</v>
      </c>
      <c r="C48" s="62" t="s">
        <v>295</v>
      </c>
      <c r="D48" s="63" t="s">
        <v>296</v>
      </c>
      <c r="E48" s="63"/>
      <c r="F48" s="63" t="s">
        <v>310</v>
      </c>
      <c r="G48" s="64">
        <v>42185</v>
      </c>
      <c r="H48" s="65" t="s">
        <v>297</v>
      </c>
      <c r="I48" s="65" t="s">
        <v>292</v>
      </c>
      <c r="J48" s="65"/>
      <c r="K48" s="63" t="s">
        <v>281</v>
      </c>
      <c r="L48" s="149" t="s">
        <v>315</v>
      </c>
      <c r="M48" s="178">
        <v>107</v>
      </c>
      <c r="N48" s="178">
        <v>22.763636363636362</v>
      </c>
      <c r="O48" s="63"/>
      <c r="P48" s="63"/>
      <c r="Q48" s="178" t="s">
        <v>304</v>
      </c>
      <c r="R48" s="178"/>
      <c r="S48" s="178" t="s">
        <v>304</v>
      </c>
      <c r="T48" s="178"/>
      <c r="U48" s="178" t="s">
        <v>304</v>
      </c>
      <c r="V48" s="178" t="s">
        <v>304</v>
      </c>
      <c r="W48" s="178" t="s">
        <v>304</v>
      </c>
      <c r="X48" s="178"/>
      <c r="Y48" s="178"/>
      <c r="Z48" s="178"/>
      <c r="AA48" s="178"/>
      <c r="AB48" s="178"/>
      <c r="AC48" s="178"/>
      <c r="AD48" s="178" t="s">
        <v>304</v>
      </c>
      <c r="AE48" s="178">
        <v>18.318181818181817</v>
      </c>
      <c r="AF48" s="178"/>
      <c r="AG48" s="178"/>
      <c r="AH48" s="178" t="s">
        <v>304</v>
      </c>
      <c r="AI48" s="178"/>
      <c r="AJ48" s="63"/>
      <c r="AK48" s="63" t="s">
        <v>304</v>
      </c>
      <c r="AL48" s="63"/>
      <c r="AM48" s="63" t="s">
        <v>304</v>
      </c>
      <c r="AN48" s="63" t="s">
        <v>304</v>
      </c>
      <c r="AO48" s="63" t="s">
        <v>312</v>
      </c>
      <c r="AP48" s="65" t="s">
        <v>292</v>
      </c>
      <c r="AQ48" s="65"/>
      <c r="AR48" s="65"/>
      <c r="AS48" t="s">
        <v>339</v>
      </c>
    </row>
    <row r="49" spans="1:45" x14ac:dyDescent="0.15">
      <c r="A49" s="61">
        <v>9700</v>
      </c>
      <c r="B49" s="180">
        <v>42238</v>
      </c>
      <c r="C49" s="62" t="s">
        <v>295</v>
      </c>
      <c r="D49" s="63" t="s">
        <v>296</v>
      </c>
      <c r="E49" s="63"/>
      <c r="F49" s="63" t="s">
        <v>310</v>
      </c>
      <c r="G49" s="64">
        <v>42188</v>
      </c>
      <c r="H49" s="65" t="s">
        <v>292</v>
      </c>
      <c r="I49" s="65" t="s">
        <v>293</v>
      </c>
      <c r="J49" s="65"/>
      <c r="K49" s="63" t="s">
        <v>288</v>
      </c>
      <c r="L49" s="149" t="s">
        <v>315</v>
      </c>
      <c r="M49" s="178">
        <v>107.4</v>
      </c>
      <c r="N49" s="178">
        <v>22.5</v>
      </c>
      <c r="O49" s="63"/>
      <c r="P49" s="63"/>
      <c r="Q49" s="178" t="s">
        <v>304</v>
      </c>
      <c r="R49" s="178"/>
      <c r="S49" s="178" t="s">
        <v>304</v>
      </c>
      <c r="T49" s="178"/>
      <c r="U49" s="178" t="s">
        <v>304</v>
      </c>
      <c r="V49" s="178" t="s">
        <v>304</v>
      </c>
      <c r="W49" s="178" t="s">
        <v>304</v>
      </c>
      <c r="X49" s="178"/>
      <c r="Y49" s="178"/>
      <c r="Z49" s="178"/>
      <c r="AA49" s="178"/>
      <c r="AB49" s="178"/>
      <c r="AC49" s="178"/>
      <c r="AD49" s="178" t="s">
        <v>304</v>
      </c>
      <c r="AE49" s="178">
        <v>19.45</v>
      </c>
      <c r="AF49" s="178"/>
      <c r="AG49" s="178"/>
      <c r="AH49" s="178" t="s">
        <v>304</v>
      </c>
      <c r="AI49" s="178"/>
      <c r="AJ49" s="63"/>
      <c r="AK49" s="63" t="s">
        <v>304</v>
      </c>
      <c r="AL49" s="63"/>
      <c r="AM49" s="63" t="s">
        <v>304</v>
      </c>
      <c r="AN49" s="63" t="s">
        <v>304</v>
      </c>
      <c r="AO49" s="63" t="s">
        <v>312</v>
      </c>
      <c r="AP49" s="65" t="s">
        <v>292</v>
      </c>
      <c r="AQ49" s="65"/>
      <c r="AR49" s="65"/>
      <c r="AS49" t="s">
        <v>342</v>
      </c>
    </row>
    <row r="50" spans="1:45" x14ac:dyDescent="0.15">
      <c r="A50" s="61">
        <v>10491</v>
      </c>
      <c r="B50" s="180">
        <v>42238</v>
      </c>
      <c r="C50" s="62" t="s">
        <v>295</v>
      </c>
      <c r="D50" s="63" t="s">
        <v>296</v>
      </c>
      <c r="E50" s="63"/>
      <c r="F50" s="63" t="s">
        <v>310</v>
      </c>
      <c r="G50" s="64">
        <v>42185</v>
      </c>
      <c r="H50" s="65" t="s">
        <v>292</v>
      </c>
      <c r="I50" s="65" t="s">
        <v>293</v>
      </c>
      <c r="J50" s="65"/>
      <c r="K50" s="63" t="s">
        <v>294</v>
      </c>
      <c r="L50" s="149" t="s">
        <v>315</v>
      </c>
      <c r="M50" s="177">
        <v>101.7</v>
      </c>
      <c r="N50" s="177">
        <v>23.17</v>
      </c>
      <c r="O50" s="63"/>
      <c r="P50" s="63"/>
      <c r="Q50" s="178" t="s">
        <v>304</v>
      </c>
      <c r="R50" s="178"/>
      <c r="S50" s="178" t="s">
        <v>304</v>
      </c>
      <c r="T50" s="178"/>
      <c r="U50" s="178" t="s">
        <v>304</v>
      </c>
      <c r="V50" s="178" t="s">
        <v>304</v>
      </c>
      <c r="W50" s="178" t="s">
        <v>304</v>
      </c>
      <c r="X50" s="178"/>
      <c r="Y50" s="178"/>
      <c r="Z50" s="178"/>
      <c r="AA50" s="178"/>
      <c r="AB50" s="178"/>
      <c r="AC50" s="178"/>
      <c r="AD50" s="178" t="s">
        <v>304</v>
      </c>
      <c r="AE50" s="178">
        <v>19</v>
      </c>
      <c r="AF50" s="178"/>
      <c r="AG50" s="178"/>
      <c r="AH50" s="178" t="s">
        <v>304</v>
      </c>
      <c r="AI50" s="178"/>
      <c r="AJ50" s="63"/>
      <c r="AK50" s="63" t="s">
        <v>304</v>
      </c>
      <c r="AL50" s="63"/>
      <c r="AM50" s="63" t="s">
        <v>304</v>
      </c>
      <c r="AN50" s="63" t="s">
        <v>304</v>
      </c>
      <c r="AO50" s="63" t="s">
        <v>312</v>
      </c>
      <c r="AP50" s="65" t="s">
        <v>292</v>
      </c>
      <c r="AQ50" s="65"/>
      <c r="AR50" s="65"/>
      <c r="AS50" t="s">
        <v>344</v>
      </c>
    </row>
    <row r="51" spans="1:45" x14ac:dyDescent="0.15">
      <c r="A51" s="61">
        <v>10492</v>
      </c>
      <c r="B51" s="180">
        <v>42239</v>
      </c>
      <c r="C51" s="62" t="s">
        <v>295</v>
      </c>
      <c r="D51" s="63" t="s">
        <v>296</v>
      </c>
      <c r="E51" s="63"/>
      <c r="F51" s="63" t="s">
        <v>310</v>
      </c>
      <c r="G51" s="64">
        <v>42186</v>
      </c>
      <c r="H51" s="65" t="s">
        <v>292</v>
      </c>
      <c r="I51" s="65" t="s">
        <v>293</v>
      </c>
      <c r="J51" s="65"/>
      <c r="K51" s="63" t="s">
        <v>298</v>
      </c>
      <c r="L51" s="149" t="s">
        <v>315</v>
      </c>
      <c r="M51" s="177">
        <v>99</v>
      </c>
      <c r="N51" s="177">
        <v>23.15</v>
      </c>
      <c r="O51" s="63"/>
      <c r="P51" s="63"/>
      <c r="Q51" s="178" t="s">
        <v>304</v>
      </c>
      <c r="R51" s="178"/>
      <c r="S51" s="178" t="s">
        <v>304</v>
      </c>
      <c r="T51" s="178"/>
      <c r="U51" s="178" t="s">
        <v>304</v>
      </c>
      <c r="V51" s="178" t="s">
        <v>304</v>
      </c>
      <c r="W51" s="178" t="s">
        <v>304</v>
      </c>
      <c r="X51" s="178"/>
      <c r="Y51" s="178"/>
      <c r="Z51" s="178"/>
      <c r="AA51" s="178"/>
      <c r="AB51" s="178"/>
      <c r="AC51" s="178"/>
      <c r="AD51" s="178" t="s">
        <v>304</v>
      </c>
      <c r="AE51" s="178">
        <v>19</v>
      </c>
      <c r="AF51" s="178"/>
      <c r="AG51" s="178"/>
      <c r="AH51" s="178" t="s">
        <v>304</v>
      </c>
      <c r="AI51" s="178"/>
      <c r="AJ51" s="63"/>
      <c r="AK51" s="63" t="s">
        <v>304</v>
      </c>
      <c r="AL51" s="63"/>
      <c r="AM51" s="63" t="s">
        <v>304</v>
      </c>
      <c r="AN51" s="63" t="s">
        <v>304</v>
      </c>
      <c r="AO51" s="63" t="s">
        <v>312</v>
      </c>
      <c r="AP51" s="65" t="s">
        <v>292</v>
      </c>
      <c r="AQ51" s="65"/>
      <c r="AR51" s="65"/>
      <c r="AS51" t="s">
        <v>437</v>
      </c>
    </row>
    <row r="52" spans="1:45" x14ac:dyDescent="0.15">
      <c r="A52" s="61">
        <v>10396</v>
      </c>
      <c r="B52" s="180">
        <v>42238</v>
      </c>
      <c r="C52" s="62" t="s">
        <v>295</v>
      </c>
      <c r="D52" s="63" t="s">
        <v>296</v>
      </c>
      <c r="E52" s="63"/>
      <c r="F52" s="63" t="s">
        <v>310</v>
      </c>
      <c r="G52" s="64">
        <v>42185</v>
      </c>
      <c r="H52" s="65" t="s">
        <v>297</v>
      </c>
      <c r="I52" s="65" t="s">
        <v>292</v>
      </c>
      <c r="J52" s="65"/>
      <c r="K52" s="63" t="s">
        <v>306</v>
      </c>
      <c r="L52" s="149" t="s">
        <v>315</v>
      </c>
      <c r="M52" s="178">
        <v>120</v>
      </c>
      <c r="N52" s="178">
        <v>21.8</v>
      </c>
      <c r="O52" s="63" t="s">
        <v>307</v>
      </c>
      <c r="P52" s="63">
        <v>1350</v>
      </c>
      <c r="Q52" s="178">
        <v>25</v>
      </c>
      <c r="R52" s="178"/>
      <c r="S52" s="178" t="s">
        <v>304</v>
      </c>
      <c r="T52" s="178"/>
      <c r="U52" s="178" t="s">
        <v>304</v>
      </c>
      <c r="V52" s="178" t="s">
        <v>304</v>
      </c>
      <c r="W52" s="178" t="s">
        <v>304</v>
      </c>
      <c r="X52" s="178"/>
      <c r="Y52" s="178"/>
      <c r="Z52" s="178"/>
      <c r="AA52" s="178"/>
      <c r="AB52" s="178"/>
      <c r="AC52" s="178"/>
      <c r="AD52" s="178" t="s">
        <v>304</v>
      </c>
      <c r="AE52" s="178">
        <v>18.5</v>
      </c>
      <c r="AF52" s="178"/>
      <c r="AG52" s="178"/>
      <c r="AH52" s="178" t="s">
        <v>304</v>
      </c>
      <c r="AI52" s="178"/>
      <c r="AJ52" s="63"/>
      <c r="AK52" s="63" t="s">
        <v>304</v>
      </c>
      <c r="AL52" s="63"/>
      <c r="AM52" s="63" t="s">
        <v>304</v>
      </c>
      <c r="AN52" s="63" t="s">
        <v>304</v>
      </c>
      <c r="AO52" s="63" t="s">
        <v>312</v>
      </c>
      <c r="AP52" s="65" t="s">
        <v>292</v>
      </c>
      <c r="AQ52" s="65"/>
      <c r="AR52" s="65"/>
      <c r="AS52" t="s">
        <v>347</v>
      </c>
    </row>
    <row r="53" spans="1:45" x14ac:dyDescent="0.15">
      <c r="A53" s="61">
        <v>9914</v>
      </c>
      <c r="B53" s="180">
        <v>42238</v>
      </c>
      <c r="C53" s="62" t="s">
        <v>295</v>
      </c>
      <c r="D53" s="63" t="s">
        <v>296</v>
      </c>
      <c r="E53" s="63"/>
      <c r="F53" s="63" t="s">
        <v>310</v>
      </c>
      <c r="G53" s="64">
        <v>42185</v>
      </c>
      <c r="H53" s="65" t="s">
        <v>297</v>
      </c>
      <c r="I53" s="65" t="s">
        <v>292</v>
      </c>
      <c r="J53" s="65"/>
      <c r="K53" s="63" t="s">
        <v>308</v>
      </c>
      <c r="L53" s="149" t="s">
        <v>315</v>
      </c>
      <c r="M53" s="178">
        <v>106.5</v>
      </c>
      <c r="N53" s="178">
        <v>23</v>
      </c>
      <c r="O53" s="63"/>
      <c r="P53" s="63"/>
      <c r="Q53" s="178" t="s">
        <v>304</v>
      </c>
      <c r="R53" s="178"/>
      <c r="S53" s="178" t="s">
        <v>304</v>
      </c>
      <c r="T53" s="178"/>
      <c r="U53" s="178" t="s">
        <v>304</v>
      </c>
      <c r="V53" s="178" t="s">
        <v>304</v>
      </c>
      <c r="W53" s="178" t="s">
        <v>304</v>
      </c>
      <c r="X53" s="178"/>
      <c r="Y53" s="178"/>
      <c r="Z53" s="178"/>
      <c r="AA53" s="178"/>
      <c r="AB53" s="178"/>
      <c r="AC53" s="178"/>
      <c r="AD53" s="178" t="s">
        <v>304</v>
      </c>
      <c r="AE53" s="178">
        <v>18</v>
      </c>
      <c r="AF53" s="178"/>
      <c r="AG53" s="178"/>
      <c r="AH53" s="178" t="s">
        <v>304</v>
      </c>
      <c r="AI53" s="178"/>
      <c r="AJ53" s="63"/>
      <c r="AK53" s="63" t="s">
        <v>304</v>
      </c>
      <c r="AL53" s="63"/>
      <c r="AM53" s="63" t="s">
        <v>304</v>
      </c>
      <c r="AN53" s="63" t="s">
        <v>304</v>
      </c>
      <c r="AO53" s="63" t="s">
        <v>312</v>
      </c>
      <c r="AP53" s="65" t="s">
        <v>292</v>
      </c>
      <c r="AQ53" s="65"/>
      <c r="AR53" s="65"/>
      <c r="AS53" t="s">
        <v>350</v>
      </c>
    </row>
    <row r="54" spans="1:45" x14ac:dyDescent="0.15">
      <c r="A54" s="61">
        <v>10425</v>
      </c>
      <c r="B54" s="180">
        <v>42238</v>
      </c>
      <c r="C54" s="62" t="s">
        <v>295</v>
      </c>
      <c r="D54" s="63" t="s">
        <v>296</v>
      </c>
      <c r="E54" s="63"/>
      <c r="F54" s="63" t="s">
        <v>313</v>
      </c>
      <c r="G54" s="152">
        <v>42187</v>
      </c>
      <c r="H54" s="65" t="s">
        <v>297</v>
      </c>
      <c r="I54" s="65" t="s">
        <v>292</v>
      </c>
      <c r="J54" s="65"/>
      <c r="K54" s="63" t="s">
        <v>271</v>
      </c>
      <c r="L54" s="149" t="s">
        <v>316</v>
      </c>
      <c r="M54" s="178">
        <v>97</v>
      </c>
      <c r="N54" s="178">
        <v>31.563636363636359</v>
      </c>
      <c r="O54" s="63"/>
      <c r="P54" s="63"/>
      <c r="Q54" s="178" t="s">
        <v>304</v>
      </c>
      <c r="R54" s="178"/>
      <c r="S54" s="178" t="s">
        <v>304</v>
      </c>
      <c r="T54" s="178"/>
      <c r="U54" s="178" t="s">
        <v>304</v>
      </c>
      <c r="V54" s="178" t="s">
        <v>304</v>
      </c>
      <c r="W54" s="178">
        <v>19.672727272727272</v>
      </c>
      <c r="X54" s="178"/>
      <c r="Y54" s="178"/>
      <c r="Z54" s="178"/>
      <c r="AA54" s="178"/>
      <c r="AB54" s="178"/>
      <c r="AC54" s="178"/>
      <c r="AD54" s="178" t="s">
        <v>304</v>
      </c>
      <c r="AE54" s="178" t="s">
        <v>304</v>
      </c>
      <c r="AF54" s="178"/>
      <c r="AG54" s="178"/>
      <c r="AH54" s="178">
        <v>23.327272727272724</v>
      </c>
      <c r="AI54" s="178"/>
      <c r="AJ54" s="63"/>
      <c r="AK54" s="63" t="s">
        <v>304</v>
      </c>
      <c r="AL54" s="63"/>
      <c r="AM54" s="63" t="s">
        <v>304</v>
      </c>
      <c r="AN54" s="63" t="s">
        <v>304</v>
      </c>
      <c r="AO54" s="63" t="s">
        <v>314</v>
      </c>
      <c r="AP54" s="65" t="s">
        <v>292</v>
      </c>
      <c r="AQ54" s="65"/>
      <c r="AR54" s="65"/>
      <c r="AS54" t="s">
        <v>319</v>
      </c>
    </row>
    <row r="55" spans="1:45" x14ac:dyDescent="0.15">
      <c r="A55" s="61">
        <v>10616</v>
      </c>
      <c r="B55" s="180">
        <v>42238</v>
      </c>
      <c r="C55" s="62" t="s">
        <v>295</v>
      </c>
      <c r="D55" s="63" t="s">
        <v>296</v>
      </c>
      <c r="E55" s="63"/>
      <c r="F55" s="63" t="s">
        <v>313</v>
      </c>
      <c r="G55" s="64">
        <v>42188</v>
      </c>
      <c r="H55" s="65" t="s">
        <v>297</v>
      </c>
      <c r="I55" s="65" t="s">
        <v>292</v>
      </c>
      <c r="J55" s="65"/>
      <c r="K55" s="63" t="s">
        <v>272</v>
      </c>
      <c r="L55" s="149" t="s">
        <v>316</v>
      </c>
      <c r="M55" s="178">
        <v>107.4</v>
      </c>
      <c r="N55" s="178">
        <v>29.5</v>
      </c>
      <c r="O55" s="63"/>
      <c r="P55" s="63"/>
      <c r="Q55" s="178" t="s">
        <v>304</v>
      </c>
      <c r="R55" s="178"/>
      <c r="S55" s="178" t="s">
        <v>304</v>
      </c>
      <c r="T55" s="178"/>
      <c r="U55" s="178" t="s">
        <v>304</v>
      </c>
      <c r="V55" s="178" t="s">
        <v>304</v>
      </c>
      <c r="W55" s="178">
        <v>18</v>
      </c>
      <c r="X55" s="178"/>
      <c r="Y55" s="178"/>
      <c r="Z55" s="178"/>
      <c r="AA55" s="178"/>
      <c r="AB55" s="178"/>
      <c r="AC55" s="178"/>
      <c r="AD55" s="178" t="s">
        <v>304</v>
      </c>
      <c r="AE55" s="178" t="s">
        <v>304</v>
      </c>
      <c r="AF55" s="178"/>
      <c r="AG55" s="178"/>
      <c r="AH55" s="178">
        <v>19.47</v>
      </c>
      <c r="AI55" s="178"/>
      <c r="AJ55" s="63"/>
      <c r="AK55" s="63" t="s">
        <v>304</v>
      </c>
      <c r="AL55" s="63"/>
      <c r="AM55" s="63" t="s">
        <v>304</v>
      </c>
      <c r="AN55" s="63" t="s">
        <v>304</v>
      </c>
      <c r="AO55" s="63" t="s">
        <v>314</v>
      </c>
      <c r="AP55" s="65" t="s">
        <v>292</v>
      </c>
      <c r="AQ55" s="65"/>
      <c r="AR55" s="65"/>
      <c r="AS55" t="s">
        <v>322</v>
      </c>
    </row>
    <row r="56" spans="1:45" x14ac:dyDescent="0.15">
      <c r="A56" s="61">
        <v>8807</v>
      </c>
      <c r="B56" s="180">
        <v>42238</v>
      </c>
      <c r="C56" s="62" t="s">
        <v>295</v>
      </c>
      <c r="D56" s="63" t="s">
        <v>296</v>
      </c>
      <c r="E56" s="63"/>
      <c r="F56" s="63" t="s">
        <v>313</v>
      </c>
      <c r="G56" s="64">
        <v>42185</v>
      </c>
      <c r="H56" s="65" t="s">
        <v>297</v>
      </c>
      <c r="I56" s="65" t="s">
        <v>292</v>
      </c>
      <c r="J56" s="65"/>
      <c r="K56" s="63" t="s">
        <v>273</v>
      </c>
      <c r="L56" s="149" t="s">
        <v>316</v>
      </c>
      <c r="M56" s="178">
        <v>134.9</v>
      </c>
      <c r="N56" s="178">
        <v>28.37</v>
      </c>
      <c r="O56" s="63"/>
      <c r="P56" s="63"/>
      <c r="Q56" s="178" t="s">
        <v>304</v>
      </c>
      <c r="R56" s="178"/>
      <c r="S56" s="178" t="s">
        <v>304</v>
      </c>
      <c r="T56" s="178"/>
      <c r="U56" s="178" t="s">
        <v>304</v>
      </c>
      <c r="V56" s="178" t="s">
        <v>304</v>
      </c>
      <c r="W56" s="178">
        <v>19.850000000000001</v>
      </c>
      <c r="X56" s="178"/>
      <c r="Y56" s="178"/>
      <c r="Z56" s="178"/>
      <c r="AA56" s="178"/>
      <c r="AB56" s="178"/>
      <c r="AC56" s="178"/>
      <c r="AD56" s="178" t="s">
        <v>304</v>
      </c>
      <c r="AE56" s="178" t="s">
        <v>304</v>
      </c>
      <c r="AF56" s="178"/>
      <c r="AG56" s="178"/>
      <c r="AH56" s="178">
        <v>23.09</v>
      </c>
      <c r="AI56" s="178"/>
      <c r="AJ56" s="63"/>
      <c r="AK56" s="63" t="s">
        <v>304</v>
      </c>
      <c r="AL56" s="63"/>
      <c r="AM56" s="63" t="s">
        <v>304</v>
      </c>
      <c r="AN56" s="63" t="s">
        <v>304</v>
      </c>
      <c r="AO56" s="63" t="s">
        <v>314</v>
      </c>
      <c r="AP56" s="65" t="s">
        <v>292</v>
      </c>
      <c r="AQ56" s="65"/>
      <c r="AR56" s="65"/>
      <c r="AS56" t="s">
        <v>323</v>
      </c>
    </row>
    <row r="57" spans="1:45" x14ac:dyDescent="0.15">
      <c r="A57" s="61">
        <v>1693</v>
      </c>
      <c r="B57" s="180">
        <v>42238</v>
      </c>
      <c r="C57" s="62" t="s">
        <v>295</v>
      </c>
      <c r="D57" s="63" t="s">
        <v>296</v>
      </c>
      <c r="E57" s="63"/>
      <c r="F57" s="63" t="s">
        <v>313</v>
      </c>
      <c r="G57" s="64">
        <v>42185</v>
      </c>
      <c r="H57" s="65" t="s">
        <v>297</v>
      </c>
      <c r="I57" s="65" t="s">
        <v>292</v>
      </c>
      <c r="J57" s="65"/>
      <c r="K57" s="63" t="s">
        <v>274</v>
      </c>
      <c r="L57" s="149" t="s">
        <v>316</v>
      </c>
      <c r="M57" s="178">
        <v>99.554545454545448</v>
      </c>
      <c r="N57" s="178">
        <v>32.65</v>
      </c>
      <c r="O57" s="63"/>
      <c r="P57" s="63"/>
      <c r="Q57" s="178" t="s">
        <v>304</v>
      </c>
      <c r="R57" s="178"/>
      <c r="S57" s="178" t="s">
        <v>304</v>
      </c>
      <c r="T57" s="178"/>
      <c r="U57" s="178" t="s">
        <v>304</v>
      </c>
      <c r="V57" s="178" t="s">
        <v>304</v>
      </c>
      <c r="W57" s="178">
        <v>19.53</v>
      </c>
      <c r="X57" s="178"/>
      <c r="Y57" s="178"/>
      <c r="Z57" s="178"/>
      <c r="AA57" s="178"/>
      <c r="AB57" s="178"/>
      <c r="AC57" s="178"/>
      <c r="AD57" s="178" t="s">
        <v>304</v>
      </c>
      <c r="AE57" s="178" t="s">
        <v>304</v>
      </c>
      <c r="AF57" s="178"/>
      <c r="AG57" s="178"/>
      <c r="AH57" s="178">
        <v>21.23</v>
      </c>
      <c r="AI57" s="178"/>
      <c r="AJ57" s="63"/>
      <c r="AK57" s="63" t="s">
        <v>304</v>
      </c>
      <c r="AL57" s="63"/>
      <c r="AM57" s="63" t="s">
        <v>304</v>
      </c>
      <c r="AN57" s="63" t="s">
        <v>304</v>
      </c>
      <c r="AO57" s="63" t="s">
        <v>314</v>
      </c>
      <c r="AP57" s="65" t="s">
        <v>292</v>
      </c>
      <c r="AQ57" s="65"/>
      <c r="AR57" s="65"/>
      <c r="AS57" s="181" t="s">
        <v>326</v>
      </c>
    </row>
    <row r="58" spans="1:45" x14ac:dyDescent="0.15">
      <c r="A58" s="61">
        <v>10259</v>
      </c>
      <c r="B58" s="180">
        <v>42238</v>
      </c>
      <c r="C58" s="62" t="s">
        <v>295</v>
      </c>
      <c r="D58" s="63" t="s">
        <v>296</v>
      </c>
      <c r="E58" s="63"/>
      <c r="F58" s="63" t="s">
        <v>313</v>
      </c>
      <c r="G58" s="64">
        <v>42214</v>
      </c>
      <c r="H58" s="65" t="s">
        <v>297</v>
      </c>
      <c r="I58" s="65" t="s">
        <v>292</v>
      </c>
      <c r="J58" s="65"/>
      <c r="K58" s="63" t="s">
        <v>275</v>
      </c>
      <c r="L58" s="149" t="s">
        <v>316</v>
      </c>
      <c r="M58" s="178">
        <v>116.6</v>
      </c>
      <c r="N58" s="178">
        <v>34.799999999999997</v>
      </c>
      <c r="O58" s="63"/>
      <c r="P58" s="63"/>
      <c r="Q58" s="178" t="s">
        <v>304</v>
      </c>
      <c r="R58" s="178"/>
      <c r="S58" s="178" t="s">
        <v>304</v>
      </c>
      <c r="T58" s="178"/>
      <c r="U58" s="178" t="s">
        <v>304</v>
      </c>
      <c r="V58" s="178" t="s">
        <v>304</v>
      </c>
      <c r="W58" s="178">
        <v>19.3</v>
      </c>
      <c r="X58" s="178"/>
      <c r="Y58" s="178"/>
      <c r="Z58" s="178"/>
      <c r="AA58" s="178"/>
      <c r="AB58" s="178"/>
      <c r="AC58" s="178"/>
      <c r="AD58" s="178" t="s">
        <v>304</v>
      </c>
      <c r="AE58" s="178" t="s">
        <v>304</v>
      </c>
      <c r="AF58" s="178"/>
      <c r="AG58" s="178"/>
      <c r="AH58" s="178">
        <v>23.3</v>
      </c>
      <c r="AI58" s="178"/>
      <c r="AJ58" s="63"/>
      <c r="AK58" s="63" t="s">
        <v>304</v>
      </c>
      <c r="AL58" s="63"/>
      <c r="AM58" s="63" t="s">
        <v>304</v>
      </c>
      <c r="AN58" s="63" t="s">
        <v>304</v>
      </c>
      <c r="AO58" t="s">
        <v>314</v>
      </c>
      <c r="AP58" s="65" t="s">
        <v>292</v>
      </c>
      <c r="AQ58" s="65"/>
      <c r="AR58" s="65"/>
      <c r="AS58" t="s">
        <v>330</v>
      </c>
    </row>
    <row r="59" spans="1:45" x14ac:dyDescent="0.15">
      <c r="A59" s="61">
        <v>8902</v>
      </c>
      <c r="B59" s="180">
        <v>42238</v>
      </c>
      <c r="C59" s="62" t="s">
        <v>295</v>
      </c>
      <c r="D59" s="63" t="s">
        <v>296</v>
      </c>
      <c r="E59" s="63"/>
      <c r="F59" s="63" t="s">
        <v>313</v>
      </c>
      <c r="G59" s="64">
        <v>42207</v>
      </c>
      <c r="H59" s="65" t="s">
        <v>297</v>
      </c>
      <c r="I59" s="65" t="s">
        <v>292</v>
      </c>
      <c r="J59" s="65"/>
      <c r="K59" s="63" t="s">
        <v>250</v>
      </c>
      <c r="L59" s="149" t="s">
        <v>316</v>
      </c>
      <c r="M59" s="178">
        <v>101.82</v>
      </c>
      <c r="N59" s="178">
        <v>29.554545454545451</v>
      </c>
      <c r="O59" s="63"/>
      <c r="P59" s="63"/>
      <c r="Q59" s="178" t="s">
        <v>304</v>
      </c>
      <c r="R59" s="178"/>
      <c r="S59" s="178" t="s">
        <v>304</v>
      </c>
      <c r="T59" s="178"/>
      <c r="U59" s="178" t="s">
        <v>304</v>
      </c>
      <c r="V59" s="178" t="s">
        <v>304</v>
      </c>
      <c r="W59" s="178">
        <v>18.636363636363633</v>
      </c>
      <c r="X59" s="178"/>
      <c r="Y59" s="178"/>
      <c r="Z59" s="178"/>
      <c r="AA59" s="178"/>
      <c r="AB59" s="178"/>
      <c r="AC59" s="178"/>
      <c r="AD59" s="178" t="s">
        <v>304</v>
      </c>
      <c r="AE59" s="178" t="s">
        <v>304</v>
      </c>
      <c r="AF59" s="178"/>
      <c r="AG59" s="178"/>
      <c r="AH59" s="178">
        <v>20</v>
      </c>
      <c r="AI59" s="178"/>
      <c r="AJ59" s="63"/>
      <c r="AK59" s="63" t="s">
        <v>304</v>
      </c>
      <c r="AL59" s="63"/>
      <c r="AM59" s="63" t="s">
        <v>304</v>
      </c>
      <c r="AN59" s="63" t="s">
        <v>304</v>
      </c>
      <c r="AO59" s="63" t="s">
        <v>314</v>
      </c>
      <c r="AP59" s="65" t="s">
        <v>292</v>
      </c>
      <c r="AQ59" s="65"/>
      <c r="AR59" s="65"/>
    </row>
    <row r="60" spans="1:45" x14ac:dyDescent="0.15">
      <c r="A60" s="61">
        <v>10564</v>
      </c>
      <c r="B60" s="180">
        <v>42238</v>
      </c>
      <c r="C60" s="62" t="s">
        <v>295</v>
      </c>
      <c r="D60" s="63" t="s">
        <v>296</v>
      </c>
      <c r="E60" s="63"/>
      <c r="F60" s="63" t="s">
        <v>313</v>
      </c>
      <c r="G60" s="179">
        <v>42185</v>
      </c>
      <c r="H60" s="65" t="s">
        <v>297</v>
      </c>
      <c r="I60" s="65" t="s">
        <v>292</v>
      </c>
      <c r="J60" s="65"/>
      <c r="K60" s="63" t="s">
        <v>276</v>
      </c>
      <c r="L60" s="149" t="s">
        <v>316</v>
      </c>
      <c r="M60" s="178">
        <v>105.5090909090909</v>
      </c>
      <c r="N60" s="178">
        <v>29.918181818181814</v>
      </c>
      <c r="O60" s="63"/>
      <c r="P60" s="63"/>
      <c r="Q60" s="178" t="s">
        <v>304</v>
      </c>
      <c r="R60" s="178"/>
      <c r="S60" s="178" t="s">
        <v>304</v>
      </c>
      <c r="T60" s="178"/>
      <c r="U60" s="178" t="s">
        <v>304</v>
      </c>
      <c r="V60" s="178" t="s">
        <v>304</v>
      </c>
      <c r="W60" s="178">
        <v>17.5</v>
      </c>
      <c r="X60" s="178"/>
      <c r="Y60" s="178"/>
      <c r="Z60" s="178"/>
      <c r="AA60" s="178"/>
      <c r="AB60" s="178"/>
      <c r="AC60" s="178"/>
      <c r="AD60" s="178" t="s">
        <v>304</v>
      </c>
      <c r="AE60" s="178" t="s">
        <v>304</v>
      </c>
      <c r="AF60" s="178"/>
      <c r="AG60" s="178"/>
      <c r="AH60" s="178">
        <v>21.55</v>
      </c>
      <c r="AI60" s="178"/>
      <c r="AJ60" s="63"/>
      <c r="AK60" s="63" t="s">
        <v>304</v>
      </c>
      <c r="AL60" s="63"/>
      <c r="AM60" s="63" t="s">
        <v>304</v>
      </c>
      <c r="AN60" s="63" t="s">
        <v>304</v>
      </c>
      <c r="AO60" t="s">
        <v>314</v>
      </c>
      <c r="AP60" s="65" t="s">
        <v>292</v>
      </c>
      <c r="AQ60" s="65"/>
      <c r="AR60" s="65"/>
      <c r="AS60" t="s">
        <v>435</v>
      </c>
    </row>
    <row r="61" spans="1:45" x14ac:dyDescent="0.15">
      <c r="A61" s="61">
        <v>3620</v>
      </c>
      <c r="B61" s="180">
        <v>42238</v>
      </c>
      <c r="C61" s="62" t="s">
        <v>295</v>
      </c>
      <c r="D61" s="63" t="s">
        <v>296</v>
      </c>
      <c r="E61" s="63"/>
      <c r="F61" s="63" t="s">
        <v>313</v>
      </c>
      <c r="G61" s="64">
        <v>42192</v>
      </c>
      <c r="H61" s="65" t="s">
        <v>297</v>
      </c>
      <c r="I61" s="65" t="s">
        <v>292</v>
      </c>
      <c r="J61" s="65"/>
      <c r="K61" s="63" t="s">
        <v>278</v>
      </c>
      <c r="L61" s="149" t="s">
        <v>316</v>
      </c>
      <c r="M61" s="178">
        <v>92.627272727272725</v>
      </c>
      <c r="N61" s="178">
        <v>32.527272727272724</v>
      </c>
      <c r="O61" s="63"/>
      <c r="P61" s="63"/>
      <c r="Q61" s="178" t="s">
        <v>304</v>
      </c>
      <c r="R61" s="178"/>
      <c r="S61" s="178" t="s">
        <v>304</v>
      </c>
      <c r="T61" s="178"/>
      <c r="U61" s="178" t="s">
        <v>304</v>
      </c>
      <c r="V61" s="178" t="s">
        <v>304</v>
      </c>
      <c r="W61" s="178">
        <v>17.018181818181816</v>
      </c>
      <c r="X61" s="178"/>
      <c r="Y61" s="178"/>
      <c r="Z61" s="178"/>
      <c r="AA61" s="178"/>
      <c r="AB61" s="178"/>
      <c r="AC61" s="178"/>
      <c r="AD61" s="178" t="s">
        <v>304</v>
      </c>
      <c r="AE61" s="178" t="s">
        <v>304</v>
      </c>
      <c r="AF61" s="178"/>
      <c r="AG61" s="178"/>
      <c r="AH61" s="178">
        <v>20.68181818181818</v>
      </c>
      <c r="AI61" s="178"/>
      <c r="AJ61" s="63"/>
      <c r="AK61" s="63" t="s">
        <v>304</v>
      </c>
      <c r="AL61" s="63"/>
      <c r="AM61" s="63" t="s">
        <v>304</v>
      </c>
      <c r="AN61" s="63" t="s">
        <v>304</v>
      </c>
      <c r="AO61" s="63" t="s">
        <v>314</v>
      </c>
      <c r="AP61" s="65" t="s">
        <v>292</v>
      </c>
      <c r="AQ61" s="65"/>
      <c r="AR61" s="65"/>
      <c r="AS61" s="82" t="s">
        <v>333</v>
      </c>
    </row>
    <row r="62" spans="1:45" x14ac:dyDescent="0.15">
      <c r="A62" s="61">
        <v>10686</v>
      </c>
      <c r="B62" s="180">
        <v>42238</v>
      </c>
      <c r="C62" s="62" t="s">
        <v>295</v>
      </c>
      <c r="D62" s="63" t="s">
        <v>296</v>
      </c>
      <c r="E62" s="63"/>
      <c r="F62" s="63" t="s">
        <v>313</v>
      </c>
      <c r="G62" s="64">
        <v>42185</v>
      </c>
      <c r="H62" s="65" t="s">
        <v>297</v>
      </c>
      <c r="I62" s="65" t="s">
        <v>292</v>
      </c>
      <c r="J62" s="65"/>
      <c r="K62" s="63" t="s">
        <v>280</v>
      </c>
      <c r="L62" s="149" t="s">
        <v>316</v>
      </c>
      <c r="M62" s="178">
        <v>103.5</v>
      </c>
      <c r="N62" s="178">
        <v>30.25</v>
      </c>
      <c r="O62" s="63"/>
      <c r="P62" s="63"/>
      <c r="Q62" s="178" t="s">
        <v>304</v>
      </c>
      <c r="R62" s="178"/>
      <c r="S62" s="178" t="s">
        <v>304</v>
      </c>
      <c r="T62" s="178"/>
      <c r="U62" s="178" t="s">
        <v>304</v>
      </c>
      <c r="V62" s="178" t="s">
        <v>304</v>
      </c>
      <c r="W62" s="178">
        <v>17.318181818181817</v>
      </c>
      <c r="X62" s="178"/>
      <c r="Y62" s="178"/>
      <c r="Z62" s="178"/>
      <c r="AA62" s="178"/>
      <c r="AB62" s="178"/>
      <c r="AC62" s="178"/>
      <c r="AD62" s="178" t="s">
        <v>304</v>
      </c>
      <c r="AE62" s="178" t="s">
        <v>304</v>
      </c>
      <c r="AF62" s="178"/>
      <c r="AG62" s="178"/>
      <c r="AH62" s="178">
        <v>20.009090909090908</v>
      </c>
      <c r="AI62" s="178"/>
      <c r="AJ62" s="63"/>
      <c r="AK62" s="63" t="s">
        <v>304</v>
      </c>
      <c r="AL62" s="63"/>
      <c r="AM62" s="63" t="s">
        <v>304</v>
      </c>
      <c r="AN62" s="63" t="s">
        <v>304</v>
      </c>
      <c r="AO62" s="63" t="s">
        <v>314</v>
      </c>
      <c r="AP62" s="65" t="s">
        <v>292</v>
      </c>
      <c r="AQ62" s="65"/>
      <c r="AR62" s="65"/>
      <c r="AS62" t="s">
        <v>436</v>
      </c>
    </row>
    <row r="63" spans="1:45" x14ac:dyDescent="0.15">
      <c r="A63" s="61">
        <v>4105</v>
      </c>
      <c r="B63" s="180">
        <v>42238</v>
      </c>
      <c r="C63" s="62" t="s">
        <v>295</v>
      </c>
      <c r="D63" s="63" t="s">
        <v>296</v>
      </c>
      <c r="E63" s="63"/>
      <c r="F63" s="63" t="s">
        <v>313</v>
      </c>
      <c r="G63" s="64">
        <v>42185</v>
      </c>
      <c r="H63" s="65" t="s">
        <v>297</v>
      </c>
      <c r="I63" s="65" t="s">
        <v>292</v>
      </c>
      <c r="J63" s="65"/>
      <c r="K63" s="63" t="s">
        <v>281</v>
      </c>
      <c r="L63" s="149" t="s">
        <v>316</v>
      </c>
      <c r="M63" s="178">
        <v>134</v>
      </c>
      <c r="N63" s="178">
        <v>32</v>
      </c>
      <c r="O63" s="63"/>
      <c r="P63" s="63"/>
      <c r="Q63" s="178" t="s">
        <v>304</v>
      </c>
      <c r="R63" s="178"/>
      <c r="S63" s="178" t="s">
        <v>304</v>
      </c>
      <c r="T63" s="178"/>
      <c r="U63" s="178" t="s">
        <v>304</v>
      </c>
      <c r="V63" s="178" t="s">
        <v>304</v>
      </c>
      <c r="W63" s="178">
        <v>18.5</v>
      </c>
      <c r="X63" s="178"/>
      <c r="Y63" s="178"/>
      <c r="Z63" s="178"/>
      <c r="AA63" s="178"/>
      <c r="AB63" s="178"/>
      <c r="AC63" s="178"/>
      <c r="AD63" s="178" t="s">
        <v>304</v>
      </c>
      <c r="AE63" s="178" t="s">
        <v>304</v>
      </c>
      <c r="AF63" s="178"/>
      <c r="AG63" s="178"/>
      <c r="AH63" s="178">
        <v>19.600000000000001</v>
      </c>
      <c r="AI63" s="178"/>
      <c r="AJ63" s="63"/>
      <c r="AK63" s="63" t="s">
        <v>304</v>
      </c>
      <c r="AL63" s="63"/>
      <c r="AM63" s="63" t="s">
        <v>304</v>
      </c>
      <c r="AN63" s="63" t="s">
        <v>304</v>
      </c>
      <c r="AO63" s="63" t="s">
        <v>314</v>
      </c>
      <c r="AP63" s="65" t="s">
        <v>292</v>
      </c>
      <c r="AQ63" s="65"/>
      <c r="AR63" s="65"/>
      <c r="AS63" t="s">
        <v>340</v>
      </c>
    </row>
    <row r="64" spans="1:45" x14ac:dyDescent="0.15">
      <c r="A64" s="61">
        <v>9701</v>
      </c>
      <c r="B64" s="180">
        <v>42238</v>
      </c>
      <c r="C64" s="62" t="s">
        <v>295</v>
      </c>
      <c r="D64" s="63" t="s">
        <v>296</v>
      </c>
      <c r="E64" s="63"/>
      <c r="F64" s="63" t="s">
        <v>313</v>
      </c>
      <c r="G64" s="64">
        <v>42188</v>
      </c>
      <c r="H64" s="65" t="s">
        <v>292</v>
      </c>
      <c r="I64" s="65" t="s">
        <v>293</v>
      </c>
      <c r="J64" s="65"/>
      <c r="K64" s="63" t="s">
        <v>288</v>
      </c>
      <c r="L64" s="149" t="s">
        <v>316</v>
      </c>
      <c r="M64" s="178">
        <v>107.4</v>
      </c>
      <c r="N64" s="178">
        <v>29.5</v>
      </c>
      <c r="O64" s="63"/>
      <c r="P64" s="63"/>
      <c r="Q64" s="178" t="s">
        <v>304</v>
      </c>
      <c r="R64" s="178"/>
      <c r="S64" s="178" t="s">
        <v>304</v>
      </c>
      <c r="T64" s="178"/>
      <c r="U64" s="178" t="s">
        <v>304</v>
      </c>
      <c r="V64" s="178" t="s">
        <v>304</v>
      </c>
      <c r="W64" s="178">
        <v>18</v>
      </c>
      <c r="X64" s="178"/>
      <c r="Y64" s="178"/>
      <c r="Z64" s="178"/>
      <c r="AA64" s="178"/>
      <c r="AB64" s="178"/>
      <c r="AC64" s="178"/>
      <c r="AD64" s="178" t="s">
        <v>304</v>
      </c>
      <c r="AE64" s="178" t="s">
        <v>304</v>
      </c>
      <c r="AF64" s="178"/>
      <c r="AG64" s="178"/>
      <c r="AH64" s="178">
        <v>19.47</v>
      </c>
      <c r="AI64" s="178"/>
      <c r="AJ64" s="63"/>
      <c r="AK64" s="63" t="s">
        <v>304</v>
      </c>
      <c r="AL64" s="63"/>
      <c r="AM64" s="63" t="s">
        <v>304</v>
      </c>
      <c r="AN64" s="63" t="s">
        <v>304</v>
      </c>
      <c r="AO64" s="63" t="s">
        <v>314</v>
      </c>
      <c r="AP64" s="65" t="s">
        <v>292</v>
      </c>
      <c r="AQ64" s="65"/>
      <c r="AR64" s="65"/>
      <c r="AS64" t="s">
        <v>343</v>
      </c>
    </row>
    <row r="65" spans="1:45" x14ac:dyDescent="0.15">
      <c r="A65" s="61">
        <v>10492</v>
      </c>
      <c r="B65" s="180">
        <v>42238</v>
      </c>
      <c r="C65" s="62" t="s">
        <v>295</v>
      </c>
      <c r="D65" s="63" t="s">
        <v>296</v>
      </c>
      <c r="E65" s="63"/>
      <c r="F65" s="63" t="s">
        <v>313</v>
      </c>
      <c r="G65" s="64">
        <v>42185</v>
      </c>
      <c r="H65" s="65" t="s">
        <v>292</v>
      </c>
      <c r="I65" s="65" t="s">
        <v>293</v>
      </c>
      <c r="J65" s="65"/>
      <c r="K65" s="63" t="s">
        <v>294</v>
      </c>
      <c r="L65" s="149" t="s">
        <v>316</v>
      </c>
      <c r="M65" s="178">
        <v>99</v>
      </c>
      <c r="N65" s="178">
        <v>34.299999999999997</v>
      </c>
      <c r="O65" s="63"/>
      <c r="P65" s="63"/>
      <c r="Q65" s="178" t="s">
        <v>304</v>
      </c>
      <c r="R65" s="178"/>
      <c r="S65" s="178" t="s">
        <v>304</v>
      </c>
      <c r="T65" s="178"/>
      <c r="U65" s="178" t="s">
        <v>304</v>
      </c>
      <c r="V65" s="178" t="s">
        <v>304</v>
      </c>
      <c r="W65" s="178">
        <v>21.56</v>
      </c>
      <c r="X65" s="178"/>
      <c r="Y65" s="178"/>
      <c r="Z65" s="178"/>
      <c r="AA65" s="178"/>
      <c r="AB65" s="178"/>
      <c r="AC65" s="178"/>
      <c r="AD65" s="178" t="s">
        <v>304</v>
      </c>
      <c r="AE65" s="178" t="s">
        <v>304</v>
      </c>
      <c r="AF65" s="178"/>
      <c r="AG65" s="178"/>
      <c r="AH65" s="178">
        <v>25.48</v>
      </c>
      <c r="AI65" s="178"/>
      <c r="AJ65" s="63"/>
      <c r="AK65" s="63" t="s">
        <v>304</v>
      </c>
      <c r="AL65" s="63"/>
      <c r="AM65" s="63" t="s">
        <v>304</v>
      </c>
      <c r="AN65" s="63" t="s">
        <v>304</v>
      </c>
      <c r="AO65" s="63" t="s">
        <v>314</v>
      </c>
      <c r="AP65" s="65" t="s">
        <v>292</v>
      </c>
      <c r="AQ65" s="65"/>
      <c r="AR65" s="65"/>
      <c r="AS65" t="s">
        <v>344</v>
      </c>
    </row>
    <row r="66" spans="1:45" x14ac:dyDescent="0.15">
      <c r="A66" s="61">
        <v>10344</v>
      </c>
      <c r="B66" s="180">
        <v>42238</v>
      </c>
      <c r="C66" s="62" t="s">
        <v>295</v>
      </c>
      <c r="D66" s="63" t="s">
        <v>296</v>
      </c>
      <c r="E66" s="63"/>
      <c r="F66" s="63" t="s">
        <v>313</v>
      </c>
      <c r="G66" s="64">
        <v>42185</v>
      </c>
      <c r="H66" s="65" t="s">
        <v>297</v>
      </c>
      <c r="I66" s="65" t="s">
        <v>292</v>
      </c>
      <c r="J66" s="65"/>
      <c r="K66" s="63" t="s">
        <v>277</v>
      </c>
      <c r="L66" s="149" t="s">
        <v>316</v>
      </c>
      <c r="M66" s="178">
        <v>97</v>
      </c>
      <c r="N66" s="178">
        <v>31.563636363636359</v>
      </c>
      <c r="O66" s="63"/>
      <c r="P66" s="63"/>
      <c r="Q66" s="178" t="s">
        <v>304</v>
      </c>
      <c r="R66" s="178"/>
      <c r="S66" s="178" t="s">
        <v>304</v>
      </c>
      <c r="T66" s="178"/>
      <c r="U66" s="178" t="s">
        <v>304</v>
      </c>
      <c r="V66" s="178" t="s">
        <v>304</v>
      </c>
      <c r="W66" s="178">
        <v>19.672727272727272</v>
      </c>
      <c r="X66" s="178"/>
      <c r="Y66" s="178"/>
      <c r="Z66" s="178"/>
      <c r="AA66" s="178"/>
      <c r="AB66" s="178"/>
      <c r="AC66" s="178"/>
      <c r="AD66" s="178" t="s">
        <v>304</v>
      </c>
      <c r="AE66" s="178" t="s">
        <v>304</v>
      </c>
      <c r="AF66" s="178"/>
      <c r="AG66" s="178"/>
      <c r="AH66" s="178">
        <v>23.327272727272724</v>
      </c>
      <c r="AI66" s="178"/>
      <c r="AJ66" s="63"/>
      <c r="AK66" s="63" t="s">
        <v>304</v>
      </c>
      <c r="AL66" s="63"/>
      <c r="AM66" s="63" t="s">
        <v>304</v>
      </c>
      <c r="AN66" s="63" t="s">
        <v>304</v>
      </c>
      <c r="AO66" s="63" t="s">
        <v>314</v>
      </c>
      <c r="AP66" s="65" t="s">
        <v>292</v>
      </c>
      <c r="AQ66" s="65"/>
      <c r="AR66" s="65"/>
      <c r="AS66" t="s">
        <v>331</v>
      </c>
    </row>
    <row r="67" spans="1:45" x14ac:dyDescent="0.15">
      <c r="A67" s="61">
        <v>9784</v>
      </c>
      <c r="B67" s="180">
        <v>42238</v>
      </c>
      <c r="C67" s="62" t="s">
        <v>295</v>
      </c>
      <c r="D67" s="63" t="s">
        <v>296</v>
      </c>
      <c r="E67" s="63"/>
      <c r="F67" s="63" t="s">
        <v>313</v>
      </c>
      <c r="G67" s="64">
        <v>42185</v>
      </c>
      <c r="H67" s="65" t="s">
        <v>297</v>
      </c>
      <c r="I67" s="65" t="s">
        <v>292</v>
      </c>
      <c r="J67" s="65"/>
      <c r="K67" s="63" t="s">
        <v>298</v>
      </c>
      <c r="L67" s="149" t="s">
        <v>316</v>
      </c>
      <c r="M67" s="178">
        <v>132</v>
      </c>
      <c r="N67" s="178">
        <v>43.061999999999998</v>
      </c>
      <c r="O67" s="63"/>
      <c r="P67" s="63"/>
      <c r="Q67" s="178" t="s">
        <v>304</v>
      </c>
      <c r="R67" s="178"/>
      <c r="S67" s="178" t="s">
        <v>304</v>
      </c>
      <c r="T67" s="178"/>
      <c r="U67" s="178" t="s">
        <v>304</v>
      </c>
      <c r="V67" s="178" t="s">
        <v>304</v>
      </c>
      <c r="W67" s="178">
        <v>28.75</v>
      </c>
      <c r="X67" s="178"/>
      <c r="Y67" s="178"/>
      <c r="Z67" s="178"/>
      <c r="AA67" s="178"/>
      <c r="AB67" s="178"/>
      <c r="AC67" s="178"/>
      <c r="AD67" s="178" t="s">
        <v>304</v>
      </c>
      <c r="AE67" s="178" t="s">
        <v>304</v>
      </c>
      <c r="AF67" s="178"/>
      <c r="AG67" s="178"/>
      <c r="AH67" s="178">
        <v>32.374000000000002</v>
      </c>
      <c r="AI67" s="178"/>
      <c r="AJ67" s="63"/>
      <c r="AK67" s="63" t="s">
        <v>304</v>
      </c>
      <c r="AL67" s="63"/>
      <c r="AM67" s="63" t="s">
        <v>304</v>
      </c>
      <c r="AN67" s="63" t="s">
        <v>304</v>
      </c>
      <c r="AO67" s="63" t="s">
        <v>314</v>
      </c>
      <c r="AP67" s="65" t="s">
        <v>292</v>
      </c>
      <c r="AQ67" s="65"/>
      <c r="AR67" s="65"/>
      <c r="AS67" t="s">
        <v>437</v>
      </c>
    </row>
    <row r="68" spans="1:45" x14ac:dyDescent="0.15">
      <c r="A68" s="61">
        <v>10397</v>
      </c>
      <c r="B68" s="180">
        <v>42238</v>
      </c>
      <c r="C68" s="62" t="s">
        <v>295</v>
      </c>
      <c r="D68" s="63" t="s">
        <v>296</v>
      </c>
      <c r="E68" s="63"/>
      <c r="F68" s="63" t="s">
        <v>313</v>
      </c>
      <c r="G68" s="64">
        <v>42185</v>
      </c>
      <c r="H68" s="65" t="s">
        <v>297</v>
      </c>
      <c r="I68" s="65" t="s">
        <v>292</v>
      </c>
      <c r="J68" s="65"/>
      <c r="K68" s="63" t="s">
        <v>306</v>
      </c>
      <c r="L68" s="149" t="s">
        <v>316</v>
      </c>
      <c r="M68" s="178">
        <v>115</v>
      </c>
      <c r="N68" s="178">
        <v>31.1</v>
      </c>
      <c r="O68" s="63"/>
      <c r="P68" s="63"/>
      <c r="Q68" s="178" t="s">
        <v>304</v>
      </c>
      <c r="R68" s="178"/>
      <c r="S68" s="178" t="s">
        <v>304</v>
      </c>
      <c r="T68" s="178"/>
      <c r="U68" s="178" t="s">
        <v>304</v>
      </c>
      <c r="V68" s="178" t="s">
        <v>304</v>
      </c>
      <c r="W68" s="178">
        <v>19.5</v>
      </c>
      <c r="X68" s="178"/>
      <c r="Y68" s="178"/>
      <c r="Z68" s="178"/>
      <c r="AA68" s="178"/>
      <c r="AB68" s="178"/>
      <c r="AC68" s="178"/>
      <c r="AD68" s="178" t="s">
        <v>304</v>
      </c>
      <c r="AE68" s="178" t="s">
        <v>304</v>
      </c>
      <c r="AF68" s="178"/>
      <c r="AG68" s="178"/>
      <c r="AH68" s="178">
        <v>21</v>
      </c>
      <c r="AI68" s="178"/>
      <c r="AJ68" s="63"/>
      <c r="AK68" s="63" t="s">
        <v>304</v>
      </c>
      <c r="AL68" s="63"/>
      <c r="AM68" s="63" t="s">
        <v>304</v>
      </c>
      <c r="AN68" s="63" t="s">
        <v>304</v>
      </c>
      <c r="AO68" s="63" t="s">
        <v>314</v>
      </c>
      <c r="AP68" s="65" t="s">
        <v>292</v>
      </c>
      <c r="AQ68" s="65"/>
      <c r="AR68" s="65"/>
      <c r="AS68" t="s">
        <v>348</v>
      </c>
    </row>
  </sheetData>
  <sheetProtection algorithmName="SHA-512" hashValue="R5ouxOSjT7jRRyLVEhhvF66aewhnH4YHClfMzhXf4XBcm71o6kruq02Quwhp37Ew3DcBSQpm7/meeuNd5eFwvw==" saltValue="13fDjrC1ezyiQ71q5UpABQ==" spinCount="100000" sheet="1" objects="1" scenarios="1"/>
  <hyperlinks>
    <hyperlink ref="AS3" r:id="rId1" xr:uid="{EC2CABD6-1FD5-AC4B-AA66-46597B319F10}"/>
    <hyperlink ref="AS5" r:id="rId2" xr:uid="{25FB1EF6-E3EE-E54E-9087-B244D7E13A54}"/>
    <hyperlink ref="AS8" r:id="rId3" xr:uid="{491F4E64-C70C-5B4C-9C47-46CFAB2E9488}"/>
    <hyperlink ref="AS57" r:id="rId4" xr:uid="{B762AE4F-0A82-5146-B884-F4925CB06603}"/>
    <hyperlink ref="AS24" r:id="rId5" xr:uid="{002E6FEE-328A-9743-9C02-15154968B5CA}"/>
  </hyperlink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T63"/>
  <sheetViews>
    <sheetView zoomScale="167" zoomScaleNormal="100" workbookViewId="0">
      <selection activeCell="A2" sqref="A2:XFD29"/>
    </sheetView>
  </sheetViews>
  <sheetFormatPr baseColWidth="10" defaultColWidth="15.5" defaultRowHeight="13" x14ac:dyDescent="0.15"/>
  <cols>
    <col min="1" max="1" width="6.6640625" customWidth="1"/>
    <col min="3" max="3" width="6.1640625" customWidth="1"/>
    <col min="4" max="4" width="9.83203125" customWidth="1"/>
    <col min="5" max="5" width="7.1640625" customWidth="1"/>
    <col min="6" max="6" width="10.1640625" customWidth="1"/>
    <col min="8" max="8" width="8.6640625" customWidth="1"/>
    <col min="9" max="9" width="11.5" customWidth="1"/>
    <col min="10" max="10" width="10.33203125" customWidth="1"/>
  </cols>
  <sheetData>
    <row r="1" spans="1:46" ht="56" x14ac:dyDescent="0.15">
      <c r="A1" s="68" t="s">
        <v>36</v>
      </c>
      <c r="B1" s="68" t="s">
        <v>37</v>
      </c>
      <c r="C1" s="69" t="s">
        <v>38</v>
      </c>
      <c r="D1" s="70" t="s">
        <v>39</v>
      </c>
      <c r="E1" s="70" t="s">
        <v>117</v>
      </c>
      <c r="F1" s="70" t="s">
        <v>118</v>
      </c>
      <c r="G1" s="68" t="s">
        <v>157</v>
      </c>
      <c r="H1" s="71" t="s">
        <v>158</v>
      </c>
      <c r="I1" s="71" t="s">
        <v>159</v>
      </c>
      <c r="J1" s="71" t="s">
        <v>160</v>
      </c>
      <c r="K1" s="70" t="s">
        <v>161</v>
      </c>
      <c r="L1" s="68" t="s">
        <v>116</v>
      </c>
      <c r="M1" s="72" t="s">
        <v>162</v>
      </c>
      <c r="N1" s="73" t="s">
        <v>184</v>
      </c>
      <c r="O1" s="73" t="s">
        <v>185</v>
      </c>
      <c r="P1" s="73" t="s">
        <v>92</v>
      </c>
      <c r="Q1" s="73" t="s">
        <v>93</v>
      </c>
      <c r="R1" s="73" t="s">
        <v>106</v>
      </c>
      <c r="S1" s="73" t="s">
        <v>41</v>
      </c>
      <c r="T1" s="73" t="s">
        <v>76</v>
      </c>
      <c r="U1" s="73" t="s">
        <v>2</v>
      </c>
      <c r="V1" s="74" t="s">
        <v>3</v>
      </c>
      <c r="W1" s="75" t="s">
        <v>4</v>
      </c>
      <c r="X1" s="75" t="s">
        <v>113</v>
      </c>
      <c r="Y1" s="75" t="s">
        <v>114</v>
      </c>
      <c r="Z1" s="75" t="s">
        <v>130</v>
      </c>
      <c r="AA1" s="75" t="s">
        <v>131</v>
      </c>
      <c r="AB1" s="75" t="s">
        <v>54</v>
      </c>
      <c r="AC1" s="75" t="s">
        <v>55</v>
      </c>
      <c r="AD1" s="75" t="s">
        <v>56</v>
      </c>
      <c r="AE1" s="76" t="s">
        <v>57</v>
      </c>
      <c r="AF1" s="77" t="s">
        <v>58</v>
      </c>
      <c r="AG1" s="77" t="s">
        <v>59</v>
      </c>
      <c r="AH1" s="78" t="s">
        <v>60</v>
      </c>
      <c r="AI1" s="78" t="s">
        <v>137</v>
      </c>
      <c r="AJ1" s="78" t="s">
        <v>138</v>
      </c>
      <c r="AK1" s="78" t="s">
        <v>139</v>
      </c>
      <c r="AL1" s="139" t="s">
        <v>285</v>
      </c>
      <c r="AM1" s="139" t="s">
        <v>286</v>
      </c>
      <c r="AN1" s="139" t="s">
        <v>287</v>
      </c>
      <c r="AO1" s="79" t="s">
        <v>140</v>
      </c>
      <c r="AP1" s="80" t="s">
        <v>141</v>
      </c>
      <c r="AQ1" s="80" t="s">
        <v>142</v>
      </c>
      <c r="AR1" s="81" t="s">
        <v>143</v>
      </c>
      <c r="AS1" s="71" t="s">
        <v>171</v>
      </c>
      <c r="AT1" s="68" t="s">
        <v>172</v>
      </c>
    </row>
    <row r="2" spans="1:46" x14ac:dyDescent="0.15">
      <c r="A2" s="61">
        <v>1</v>
      </c>
      <c r="B2" s="64">
        <v>41836</v>
      </c>
      <c r="C2" s="62" t="s">
        <v>9</v>
      </c>
      <c r="D2" s="63" t="s">
        <v>10</v>
      </c>
      <c r="E2" s="63"/>
      <c r="F2" s="63" t="s">
        <v>11</v>
      </c>
      <c r="G2" s="64">
        <v>41820</v>
      </c>
      <c r="H2" s="65" t="s">
        <v>12</v>
      </c>
      <c r="I2" s="65" t="s">
        <v>15</v>
      </c>
      <c r="J2" s="63"/>
      <c r="K2" s="63" t="s">
        <v>30</v>
      </c>
      <c r="L2" s="63" t="s">
        <v>95</v>
      </c>
      <c r="M2" s="66">
        <v>99</v>
      </c>
      <c r="N2" s="66">
        <v>25.5</v>
      </c>
      <c r="O2" s="63"/>
      <c r="P2" s="63"/>
      <c r="Q2" s="63"/>
      <c r="R2" s="67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 t="s">
        <v>14</v>
      </c>
      <c r="AP2" s="65" t="s">
        <v>15</v>
      </c>
      <c r="AQ2" s="65"/>
      <c r="AR2" s="65"/>
      <c r="AS2" t="s">
        <v>24</v>
      </c>
      <c r="AT2" t="s">
        <v>19</v>
      </c>
    </row>
    <row r="3" spans="1:46" x14ac:dyDescent="0.15">
      <c r="A3" s="61">
        <v>2</v>
      </c>
      <c r="B3" s="64">
        <v>41836</v>
      </c>
      <c r="C3" s="62" t="s">
        <v>9</v>
      </c>
      <c r="D3" s="63" t="s">
        <v>10</v>
      </c>
      <c r="E3" s="63"/>
      <c r="F3" s="63" t="s">
        <v>11</v>
      </c>
      <c r="G3" s="64">
        <v>41820</v>
      </c>
      <c r="H3" s="65" t="s">
        <v>12</v>
      </c>
      <c r="I3" s="65" t="s">
        <v>15</v>
      </c>
      <c r="J3" s="63"/>
      <c r="K3" s="63" t="s">
        <v>121</v>
      </c>
      <c r="L3" s="63" t="s">
        <v>95</v>
      </c>
      <c r="M3" s="63">
        <v>115.9</v>
      </c>
      <c r="N3" s="63">
        <v>27</v>
      </c>
      <c r="O3" s="63"/>
      <c r="P3" s="63"/>
      <c r="Q3" s="63"/>
      <c r="R3" s="67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 t="s">
        <v>14</v>
      </c>
      <c r="AP3" s="65" t="s">
        <v>15</v>
      </c>
      <c r="AQ3" s="65"/>
      <c r="AR3" s="65"/>
      <c r="AS3" t="s">
        <v>122</v>
      </c>
      <c r="AT3" t="s">
        <v>19</v>
      </c>
    </row>
    <row r="4" spans="1:46" x14ac:dyDescent="0.15">
      <c r="A4" s="61">
        <v>3</v>
      </c>
      <c r="B4" s="64">
        <v>41836</v>
      </c>
      <c r="C4" s="62" t="s">
        <v>9</v>
      </c>
      <c r="D4" s="63" t="s">
        <v>10</v>
      </c>
      <c r="E4" s="63"/>
      <c r="F4" s="63" t="s">
        <v>11</v>
      </c>
      <c r="G4" s="64">
        <v>41820</v>
      </c>
      <c r="H4" s="65" t="s">
        <v>12</v>
      </c>
      <c r="I4" s="65" t="s">
        <v>15</v>
      </c>
      <c r="J4" s="65"/>
      <c r="K4" s="63" t="s">
        <v>13</v>
      </c>
      <c r="L4" s="63" t="s">
        <v>95</v>
      </c>
      <c r="M4" s="63">
        <v>124.5</v>
      </c>
      <c r="N4" s="63">
        <v>26.45</v>
      </c>
      <c r="O4" s="63"/>
      <c r="P4" s="63"/>
      <c r="Q4" s="63"/>
      <c r="R4" s="67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 t="s">
        <v>14</v>
      </c>
      <c r="AP4" s="65" t="s">
        <v>15</v>
      </c>
      <c r="AQ4" s="65"/>
      <c r="AR4" s="65"/>
      <c r="AS4" t="s">
        <v>16</v>
      </c>
      <c r="AT4" t="s">
        <v>86</v>
      </c>
    </row>
    <row r="5" spans="1:46" x14ac:dyDescent="0.15">
      <c r="A5" s="61">
        <v>4</v>
      </c>
      <c r="B5" s="64">
        <v>41836</v>
      </c>
      <c r="C5" s="62" t="s">
        <v>9</v>
      </c>
      <c r="D5" s="63" t="s">
        <v>10</v>
      </c>
      <c r="E5" s="63"/>
      <c r="F5" s="63" t="s">
        <v>11</v>
      </c>
      <c r="G5" s="64">
        <v>41495</v>
      </c>
      <c r="H5" s="65" t="s">
        <v>12</v>
      </c>
      <c r="I5" s="65" t="s">
        <v>15</v>
      </c>
      <c r="J5" s="65"/>
      <c r="K5" s="63" t="s">
        <v>18</v>
      </c>
      <c r="L5" s="63" t="s">
        <v>95</v>
      </c>
      <c r="M5" s="63">
        <v>121.91</v>
      </c>
      <c r="N5" s="63">
        <v>27.56</v>
      </c>
      <c r="O5" s="63"/>
      <c r="P5" s="63"/>
      <c r="Q5" s="63"/>
      <c r="R5" s="67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 t="s">
        <v>14</v>
      </c>
      <c r="AP5" s="65" t="s">
        <v>15</v>
      </c>
      <c r="AQ5" s="65"/>
      <c r="AR5" s="65"/>
      <c r="AS5" t="s">
        <v>82</v>
      </c>
      <c r="AT5" t="s">
        <v>19</v>
      </c>
    </row>
    <row r="6" spans="1:46" x14ac:dyDescent="0.15">
      <c r="A6" s="61">
        <v>5</v>
      </c>
      <c r="B6" s="64">
        <v>41836</v>
      </c>
      <c r="C6" s="62" t="s">
        <v>9</v>
      </c>
      <c r="D6" s="63" t="s">
        <v>10</v>
      </c>
      <c r="E6" s="63"/>
      <c r="F6" s="63" t="s">
        <v>11</v>
      </c>
      <c r="G6" s="64">
        <v>41821</v>
      </c>
      <c r="H6" s="65" t="s">
        <v>12</v>
      </c>
      <c r="I6" s="65" t="s">
        <v>15</v>
      </c>
      <c r="J6" s="65"/>
      <c r="K6" s="63" t="s">
        <v>20</v>
      </c>
      <c r="L6" s="63" t="s">
        <v>95</v>
      </c>
      <c r="M6" s="63">
        <v>116.6</v>
      </c>
      <c r="N6" s="63">
        <v>25.2</v>
      </c>
      <c r="O6" s="63"/>
      <c r="P6" s="63"/>
      <c r="Q6" s="63"/>
      <c r="R6" s="67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 t="s">
        <v>14</v>
      </c>
      <c r="AP6" s="65" t="s">
        <v>15</v>
      </c>
      <c r="AQ6" s="65"/>
      <c r="AR6" s="65"/>
      <c r="AS6" t="s">
        <v>111</v>
      </c>
      <c r="AT6" t="s">
        <v>19</v>
      </c>
    </row>
    <row r="7" spans="1:46" x14ac:dyDescent="0.15">
      <c r="A7" s="61">
        <v>6</v>
      </c>
      <c r="B7" s="64">
        <v>41836</v>
      </c>
      <c r="C7" s="62" t="s">
        <v>9</v>
      </c>
      <c r="D7" s="63" t="s">
        <v>10</v>
      </c>
      <c r="E7" s="63"/>
      <c r="F7" s="63" t="s">
        <v>11</v>
      </c>
      <c r="G7" s="64">
        <v>41559</v>
      </c>
      <c r="H7" s="65" t="s">
        <v>12</v>
      </c>
      <c r="I7" s="65" t="s">
        <v>15</v>
      </c>
      <c r="J7" s="65"/>
      <c r="K7" s="63" t="s">
        <v>250</v>
      </c>
      <c r="L7" s="63" t="s">
        <v>95</v>
      </c>
      <c r="M7" s="63">
        <v>109</v>
      </c>
      <c r="N7" s="63">
        <v>25</v>
      </c>
      <c r="O7" s="63"/>
      <c r="P7" s="63"/>
      <c r="Q7" s="63"/>
      <c r="R7" s="67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 t="s">
        <v>14</v>
      </c>
      <c r="AP7" s="65" t="s">
        <v>15</v>
      </c>
      <c r="AQ7" s="65"/>
      <c r="AR7" s="65"/>
      <c r="AS7" t="s">
        <v>8</v>
      </c>
      <c r="AT7" t="s">
        <v>86</v>
      </c>
    </row>
    <row r="8" spans="1:46" x14ac:dyDescent="0.15">
      <c r="A8" s="61">
        <v>7</v>
      </c>
      <c r="B8" s="64">
        <v>41836</v>
      </c>
      <c r="C8" s="62" t="s">
        <v>242</v>
      </c>
      <c r="D8" s="63" t="s">
        <v>243</v>
      </c>
      <c r="E8" s="63"/>
      <c r="F8" s="63" t="s">
        <v>244</v>
      </c>
      <c r="G8" s="64">
        <v>41820</v>
      </c>
      <c r="H8" s="65" t="s">
        <v>245</v>
      </c>
      <c r="I8" s="65" t="s">
        <v>246</v>
      </c>
      <c r="J8" s="65">
        <v>6.34</v>
      </c>
      <c r="K8" s="63" t="s">
        <v>120</v>
      </c>
      <c r="L8" s="63" t="s">
        <v>95</v>
      </c>
      <c r="M8" s="63">
        <v>112.73</v>
      </c>
      <c r="N8" s="63">
        <v>24.2</v>
      </c>
      <c r="O8" s="63"/>
      <c r="P8" s="63"/>
      <c r="Q8" s="63"/>
      <c r="R8" s="67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 t="s">
        <v>14</v>
      </c>
      <c r="AP8" s="65" t="s">
        <v>15</v>
      </c>
      <c r="AQ8" s="65"/>
      <c r="AR8" s="65"/>
      <c r="AS8" t="s">
        <v>24</v>
      </c>
      <c r="AT8" t="s">
        <v>19</v>
      </c>
    </row>
    <row r="9" spans="1:46" x14ac:dyDescent="0.15">
      <c r="A9" s="61">
        <v>8</v>
      </c>
      <c r="B9" s="64">
        <v>41836</v>
      </c>
      <c r="C9" s="62" t="s">
        <v>9</v>
      </c>
      <c r="D9" s="63" t="s">
        <v>10</v>
      </c>
      <c r="E9" s="63"/>
      <c r="F9" s="63" t="s">
        <v>11</v>
      </c>
      <c r="G9" s="64">
        <v>41823</v>
      </c>
      <c r="H9" s="65" t="s">
        <v>12</v>
      </c>
      <c r="I9" s="65" t="s">
        <v>15</v>
      </c>
      <c r="J9" s="63"/>
      <c r="K9" s="63" t="s">
        <v>123</v>
      </c>
      <c r="L9" s="63" t="s">
        <v>95</v>
      </c>
      <c r="M9" s="63">
        <v>99</v>
      </c>
      <c r="N9" s="63">
        <v>25.5</v>
      </c>
      <c r="O9" s="63"/>
      <c r="P9" s="63"/>
      <c r="Q9" s="63"/>
      <c r="R9" s="67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 t="s">
        <v>14</v>
      </c>
      <c r="AP9" s="65" t="s">
        <v>15</v>
      </c>
      <c r="AQ9" s="65"/>
      <c r="AR9" s="65"/>
      <c r="AS9" t="s">
        <v>122</v>
      </c>
      <c r="AT9" t="s">
        <v>19</v>
      </c>
    </row>
    <row r="10" spans="1:46" x14ac:dyDescent="0.15">
      <c r="A10" s="61">
        <v>9</v>
      </c>
      <c r="B10" s="64">
        <v>41839</v>
      </c>
      <c r="C10" s="62" t="s">
        <v>9</v>
      </c>
      <c r="D10" s="63" t="s">
        <v>10</v>
      </c>
      <c r="E10" s="63"/>
      <c r="F10" s="63" t="s">
        <v>11</v>
      </c>
      <c r="G10" s="64">
        <v>41820</v>
      </c>
      <c r="H10" s="65" t="s">
        <v>12</v>
      </c>
      <c r="I10" s="65" t="s">
        <v>15</v>
      </c>
      <c r="J10" s="65"/>
      <c r="K10" s="63" t="s">
        <v>148</v>
      </c>
      <c r="L10" s="63" t="s">
        <v>95</v>
      </c>
      <c r="M10" s="63">
        <v>128.04</v>
      </c>
      <c r="N10" s="63">
        <v>24.4618</v>
      </c>
      <c r="O10" s="63"/>
      <c r="P10" s="63"/>
      <c r="Q10" s="63"/>
      <c r="R10" s="67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 t="s">
        <v>14</v>
      </c>
      <c r="AP10" s="65" t="s">
        <v>15</v>
      </c>
      <c r="AQ10" s="65"/>
      <c r="AR10" s="65"/>
      <c r="AS10" t="s">
        <v>149</v>
      </c>
      <c r="AT10" t="s">
        <v>86</v>
      </c>
    </row>
    <row r="11" spans="1:46" x14ac:dyDescent="0.15">
      <c r="A11" s="61">
        <v>10</v>
      </c>
      <c r="B11" s="64">
        <v>41839</v>
      </c>
      <c r="C11" s="62" t="s">
        <v>9</v>
      </c>
      <c r="D11" s="63" t="s">
        <v>10</v>
      </c>
      <c r="E11" s="63"/>
      <c r="F11" s="63" t="s">
        <v>11</v>
      </c>
      <c r="G11" s="64">
        <v>41738</v>
      </c>
      <c r="H11" s="65" t="s">
        <v>15</v>
      </c>
      <c r="I11" s="65" t="s">
        <v>124</v>
      </c>
      <c r="J11" s="65"/>
      <c r="K11" s="63" t="s">
        <v>150</v>
      </c>
      <c r="L11" s="63" t="s">
        <v>95</v>
      </c>
      <c r="M11" s="63">
        <v>83.92</v>
      </c>
      <c r="N11" s="63">
        <v>28.01</v>
      </c>
      <c r="O11" s="63"/>
      <c r="P11" s="63"/>
      <c r="Q11" s="63"/>
      <c r="R11" s="67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 t="s">
        <v>14</v>
      </c>
      <c r="AP11" s="65" t="s">
        <v>15</v>
      </c>
      <c r="AQ11" s="65"/>
      <c r="AR11" s="65"/>
      <c r="AS11" t="s">
        <v>81</v>
      </c>
      <c r="AT11" t="s">
        <v>86</v>
      </c>
    </row>
    <row r="12" spans="1:46" x14ac:dyDescent="0.15">
      <c r="A12" s="61">
        <v>11</v>
      </c>
      <c r="B12" s="64">
        <v>41836</v>
      </c>
      <c r="C12" s="62" t="s">
        <v>9</v>
      </c>
      <c r="D12" s="63" t="s">
        <v>10</v>
      </c>
      <c r="E12" s="63"/>
      <c r="F12" s="63" t="s">
        <v>11</v>
      </c>
      <c r="G12" s="64">
        <v>41468</v>
      </c>
      <c r="H12" s="65" t="s">
        <v>15</v>
      </c>
      <c r="I12" s="65" t="s">
        <v>124</v>
      </c>
      <c r="J12" s="65"/>
      <c r="K12" s="63" t="s">
        <v>251</v>
      </c>
      <c r="L12" s="63" t="s">
        <v>95</v>
      </c>
      <c r="M12" s="63">
        <v>206.29</v>
      </c>
      <c r="N12" s="63">
        <v>22.59</v>
      </c>
      <c r="O12" s="63"/>
      <c r="P12" s="63"/>
      <c r="Q12" s="63"/>
      <c r="R12" s="67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 t="s">
        <v>14</v>
      </c>
      <c r="AP12" s="65" t="s">
        <v>15</v>
      </c>
      <c r="AQ12" s="65"/>
      <c r="AR12" s="65"/>
      <c r="AS12" t="s">
        <v>208</v>
      </c>
      <c r="AT12" t="s">
        <v>86</v>
      </c>
    </row>
    <row r="13" spans="1:46" x14ac:dyDescent="0.15">
      <c r="A13" s="61">
        <v>12</v>
      </c>
      <c r="B13" s="64">
        <v>41839</v>
      </c>
      <c r="C13" s="62" t="s">
        <v>252</v>
      </c>
      <c r="D13" s="63" t="s">
        <v>253</v>
      </c>
      <c r="E13" s="63"/>
      <c r="F13" s="63" t="s">
        <v>254</v>
      </c>
      <c r="G13" s="64">
        <v>41820</v>
      </c>
      <c r="H13" s="65" t="s">
        <v>255</v>
      </c>
      <c r="I13" s="65" t="s">
        <v>256</v>
      </c>
      <c r="J13" s="65"/>
      <c r="K13" s="63" t="s">
        <v>257</v>
      </c>
      <c r="L13" s="63" t="s">
        <v>95</v>
      </c>
      <c r="M13" s="63">
        <v>101.06</v>
      </c>
      <c r="N13" s="63">
        <v>22.72</v>
      </c>
      <c r="O13" s="63"/>
      <c r="P13" s="63"/>
      <c r="Q13" s="63"/>
      <c r="R13" s="67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5"/>
    </row>
    <row r="14" spans="1:46" x14ac:dyDescent="0.15">
      <c r="A14" s="61">
        <v>13</v>
      </c>
      <c r="B14" s="64">
        <v>41839</v>
      </c>
      <c r="C14" s="62" t="s">
        <v>252</v>
      </c>
      <c r="D14" s="63" t="s">
        <v>253</v>
      </c>
      <c r="E14" s="63"/>
      <c r="F14" s="63" t="s">
        <v>254</v>
      </c>
      <c r="G14" s="64">
        <v>41820</v>
      </c>
      <c r="H14" s="65" t="s">
        <v>255</v>
      </c>
      <c r="I14" s="65" t="s">
        <v>256</v>
      </c>
      <c r="J14" s="65"/>
      <c r="K14" s="63" t="s">
        <v>260</v>
      </c>
      <c r="L14" s="63" t="s">
        <v>95</v>
      </c>
      <c r="M14" s="63">
        <v>99.94</v>
      </c>
      <c r="N14" s="63">
        <v>25.05</v>
      </c>
      <c r="O14" s="63"/>
      <c r="P14" s="63"/>
      <c r="Q14" s="63"/>
      <c r="R14" s="67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5"/>
    </row>
    <row r="15" spans="1:46" x14ac:dyDescent="0.15">
      <c r="A15" s="61"/>
      <c r="B15" s="64">
        <v>41839</v>
      </c>
      <c r="C15" s="62" t="s">
        <v>252</v>
      </c>
      <c r="D15" s="63" t="s">
        <v>253</v>
      </c>
      <c r="E15" s="63"/>
      <c r="F15" s="63" t="s">
        <v>254</v>
      </c>
      <c r="G15" s="91">
        <v>41820</v>
      </c>
      <c r="H15" s="65" t="s">
        <v>255</v>
      </c>
      <c r="I15" s="65" t="s">
        <v>256</v>
      </c>
      <c r="J15" s="65"/>
      <c r="K15" s="63" t="s">
        <v>288</v>
      </c>
      <c r="L15" s="63" t="s">
        <v>95</v>
      </c>
      <c r="M15" s="66">
        <v>115.9</v>
      </c>
      <c r="N15" s="66">
        <v>27</v>
      </c>
      <c r="O15" s="63"/>
      <c r="P15" s="63"/>
      <c r="Q15" s="63"/>
      <c r="R15" s="67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5"/>
    </row>
    <row r="16" spans="1:46" x14ac:dyDescent="0.15">
      <c r="A16" s="61">
        <v>4951</v>
      </c>
      <c r="B16" s="152">
        <v>41830</v>
      </c>
      <c r="C16" s="62" t="s">
        <v>289</v>
      </c>
      <c r="D16" s="63" t="s">
        <v>290</v>
      </c>
      <c r="E16" s="63"/>
      <c r="F16" s="63" t="s">
        <v>291</v>
      </c>
      <c r="G16" s="64">
        <v>41500</v>
      </c>
      <c r="H16" s="65" t="s">
        <v>292</v>
      </c>
      <c r="I16" s="65" t="s">
        <v>293</v>
      </c>
      <c r="J16" s="65"/>
      <c r="K16" s="63" t="s">
        <v>294</v>
      </c>
      <c r="L16" s="63" t="s">
        <v>95</v>
      </c>
      <c r="M16" s="66">
        <v>99</v>
      </c>
      <c r="N16" s="66">
        <v>26</v>
      </c>
      <c r="O16" s="150"/>
      <c r="P16" s="150"/>
      <c r="Q16" s="150"/>
      <c r="R16" s="151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5"/>
    </row>
    <row r="17" spans="1:46" x14ac:dyDescent="0.15">
      <c r="A17" s="61">
        <v>8478</v>
      </c>
      <c r="B17" s="152">
        <v>41830</v>
      </c>
      <c r="C17" s="62" t="s">
        <v>295</v>
      </c>
      <c r="D17" s="63" t="s">
        <v>296</v>
      </c>
      <c r="E17" s="63"/>
      <c r="F17" s="63" t="s">
        <v>291</v>
      </c>
      <c r="G17" s="64">
        <v>41820</v>
      </c>
      <c r="H17" s="65" t="s">
        <v>297</v>
      </c>
      <c r="I17" s="65" t="s">
        <v>292</v>
      </c>
      <c r="J17" s="65"/>
      <c r="K17" s="63" t="s">
        <v>298</v>
      </c>
      <c r="L17" s="63" t="s">
        <v>95</v>
      </c>
      <c r="M17" s="63">
        <v>132</v>
      </c>
      <c r="N17" s="63">
        <v>33.652999999999999</v>
      </c>
      <c r="O17" s="150"/>
      <c r="P17" s="150"/>
      <c r="Q17" s="150"/>
      <c r="R17" s="151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5"/>
    </row>
    <row r="18" spans="1:46" x14ac:dyDescent="0.15">
      <c r="A18" s="61">
        <v>14</v>
      </c>
      <c r="B18" s="64">
        <v>41836</v>
      </c>
      <c r="C18" s="62" t="s">
        <v>9</v>
      </c>
      <c r="D18" s="63" t="s">
        <v>10</v>
      </c>
      <c r="E18" s="63"/>
      <c r="F18" s="63" t="s">
        <v>28</v>
      </c>
      <c r="G18" s="64">
        <v>41820</v>
      </c>
      <c r="H18" s="65" t="s">
        <v>12</v>
      </c>
      <c r="I18" s="65" t="s">
        <v>15</v>
      </c>
      <c r="J18" s="63"/>
      <c r="K18" s="63" t="s">
        <v>30</v>
      </c>
      <c r="L18" s="63" t="s">
        <v>95</v>
      </c>
      <c r="M18" s="140">
        <v>102</v>
      </c>
      <c r="N18" s="141">
        <v>25.5</v>
      </c>
      <c r="O18" s="142"/>
      <c r="P18" s="142"/>
      <c r="Q18" s="142"/>
      <c r="R18" s="143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>
        <v>16.8</v>
      </c>
      <c r="AF18" s="63"/>
      <c r="AG18" s="63"/>
      <c r="AH18" s="63"/>
      <c r="AI18" s="63"/>
      <c r="AJ18" s="63"/>
      <c r="AK18" s="63"/>
      <c r="AL18" s="63"/>
      <c r="AM18" s="63"/>
      <c r="AN18" s="63"/>
      <c r="AO18" s="63" t="s">
        <v>96</v>
      </c>
      <c r="AP18" s="65" t="s">
        <v>15</v>
      </c>
      <c r="AQ18" s="65"/>
      <c r="AR18" s="65"/>
      <c r="AS18" t="s">
        <v>97</v>
      </c>
      <c r="AT18" t="s">
        <v>19</v>
      </c>
    </row>
    <row r="19" spans="1:46" x14ac:dyDescent="0.15">
      <c r="A19" s="61">
        <v>15</v>
      </c>
      <c r="B19" s="64">
        <v>41836</v>
      </c>
      <c r="C19" s="62" t="s">
        <v>9</v>
      </c>
      <c r="D19" s="63" t="s">
        <v>10</v>
      </c>
      <c r="E19" s="63"/>
      <c r="F19" s="63" t="s">
        <v>28</v>
      </c>
      <c r="G19" s="64">
        <v>41820</v>
      </c>
      <c r="H19" s="65" t="s">
        <v>12</v>
      </c>
      <c r="I19" s="65" t="s">
        <v>15</v>
      </c>
      <c r="J19" s="63"/>
      <c r="K19" s="63" t="s">
        <v>121</v>
      </c>
      <c r="L19" s="63" t="s">
        <v>95</v>
      </c>
      <c r="M19" s="144">
        <v>119.9</v>
      </c>
      <c r="N19" s="145">
        <v>27</v>
      </c>
      <c r="O19" s="145"/>
      <c r="P19" s="145"/>
      <c r="Q19" s="145"/>
      <c r="R19" s="146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>
        <v>23</v>
      </c>
      <c r="AF19" s="63"/>
      <c r="AG19" s="63"/>
      <c r="AH19" s="63"/>
      <c r="AI19" s="63"/>
      <c r="AJ19" s="63"/>
      <c r="AK19" s="63"/>
      <c r="AL19" s="63"/>
      <c r="AM19" s="63"/>
      <c r="AN19" s="63"/>
      <c r="AO19" s="63" t="s">
        <v>96</v>
      </c>
      <c r="AP19" s="65" t="s">
        <v>15</v>
      </c>
      <c r="AQ19" s="65"/>
      <c r="AR19" s="65"/>
      <c r="AS19" t="s">
        <v>122</v>
      </c>
      <c r="AT19" t="s">
        <v>19</v>
      </c>
    </row>
    <row r="20" spans="1:46" x14ac:dyDescent="0.15">
      <c r="A20" s="61">
        <v>16</v>
      </c>
      <c r="B20" s="64">
        <v>41836</v>
      </c>
      <c r="C20" s="62" t="s">
        <v>9</v>
      </c>
      <c r="D20" s="63" t="s">
        <v>10</v>
      </c>
      <c r="E20" s="63"/>
      <c r="F20" s="63" t="s">
        <v>28</v>
      </c>
      <c r="G20" s="64">
        <v>41820</v>
      </c>
      <c r="H20" s="65" t="s">
        <v>12</v>
      </c>
      <c r="I20" s="65" t="s">
        <v>15</v>
      </c>
      <c r="J20" s="65"/>
      <c r="K20" s="63" t="s">
        <v>13</v>
      </c>
      <c r="L20" s="63" t="s">
        <v>95</v>
      </c>
      <c r="M20" s="144">
        <v>128.47999999999999</v>
      </c>
      <c r="N20" s="145">
        <v>26.45</v>
      </c>
      <c r="O20" s="145"/>
      <c r="P20" s="145"/>
      <c r="Q20" s="145"/>
      <c r="R20" s="146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>
        <v>17.5</v>
      </c>
      <c r="AF20" s="63"/>
      <c r="AG20" s="63"/>
      <c r="AH20" s="63"/>
      <c r="AI20" s="63"/>
      <c r="AJ20" s="63"/>
      <c r="AK20" s="63"/>
      <c r="AL20" s="63"/>
      <c r="AM20" s="63"/>
      <c r="AN20" s="63"/>
      <c r="AO20" s="63" t="s">
        <v>96</v>
      </c>
      <c r="AP20" s="65" t="s">
        <v>15</v>
      </c>
      <c r="AQ20" s="65"/>
      <c r="AR20" s="65"/>
      <c r="AS20" t="s">
        <v>16</v>
      </c>
      <c r="AT20" t="s">
        <v>86</v>
      </c>
    </row>
    <row r="21" spans="1:46" x14ac:dyDescent="0.15">
      <c r="A21" s="61">
        <v>17</v>
      </c>
      <c r="B21" s="64">
        <v>41836</v>
      </c>
      <c r="C21" s="62" t="s">
        <v>9</v>
      </c>
      <c r="D21" s="63" t="s">
        <v>10</v>
      </c>
      <c r="E21" s="63"/>
      <c r="F21" s="63" t="s">
        <v>28</v>
      </c>
      <c r="G21" s="64">
        <v>41495</v>
      </c>
      <c r="H21" s="65" t="s">
        <v>12</v>
      </c>
      <c r="I21" s="65" t="s">
        <v>15</v>
      </c>
      <c r="J21" s="65"/>
      <c r="K21" s="63" t="s">
        <v>18</v>
      </c>
      <c r="L21" s="63" t="s">
        <v>95</v>
      </c>
      <c r="M21" s="144">
        <v>125.06</v>
      </c>
      <c r="N21" s="145">
        <v>27.56</v>
      </c>
      <c r="O21" s="145"/>
      <c r="P21" s="145"/>
      <c r="Q21" s="145"/>
      <c r="R21" s="146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>
        <v>18.48</v>
      </c>
      <c r="AF21" s="63"/>
      <c r="AG21" s="63"/>
      <c r="AH21" s="63"/>
      <c r="AI21" s="63"/>
      <c r="AJ21" s="63"/>
      <c r="AK21" s="63"/>
      <c r="AL21" s="63"/>
      <c r="AM21" s="63"/>
      <c r="AN21" s="63"/>
      <c r="AO21" s="63" t="s">
        <v>96</v>
      </c>
      <c r="AP21" s="65" t="s">
        <v>15</v>
      </c>
      <c r="AQ21" s="65"/>
      <c r="AR21" s="65"/>
      <c r="AS21" t="s">
        <v>82</v>
      </c>
      <c r="AT21" t="s">
        <v>19</v>
      </c>
    </row>
    <row r="22" spans="1:46" x14ac:dyDescent="0.15">
      <c r="A22" s="61">
        <v>18</v>
      </c>
      <c r="B22" s="64">
        <v>41836</v>
      </c>
      <c r="C22" s="62" t="s">
        <v>9</v>
      </c>
      <c r="D22" s="63" t="s">
        <v>10</v>
      </c>
      <c r="E22" s="63"/>
      <c r="F22" s="63" t="s">
        <v>28</v>
      </c>
      <c r="G22" s="64">
        <v>41821</v>
      </c>
      <c r="H22" s="65" t="s">
        <v>12</v>
      </c>
      <c r="I22" s="65" t="s">
        <v>15</v>
      </c>
      <c r="J22" s="65"/>
      <c r="K22" s="63" t="s">
        <v>20</v>
      </c>
      <c r="L22" s="63" t="s">
        <v>95</v>
      </c>
      <c r="M22" s="144">
        <v>119.6</v>
      </c>
      <c r="N22" s="145">
        <v>25.2</v>
      </c>
      <c r="O22" s="145"/>
      <c r="P22" s="145"/>
      <c r="Q22" s="145"/>
      <c r="R22" s="146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>
        <v>16.100000000000001</v>
      </c>
      <c r="AF22" s="63"/>
      <c r="AG22" s="63"/>
      <c r="AH22" s="63"/>
      <c r="AI22" s="63"/>
      <c r="AJ22" s="63"/>
      <c r="AK22" s="63"/>
      <c r="AL22" s="63"/>
      <c r="AM22" s="63"/>
      <c r="AN22" s="63"/>
      <c r="AO22" s="63" t="s">
        <v>96</v>
      </c>
      <c r="AP22" s="65" t="s">
        <v>15</v>
      </c>
      <c r="AQ22" s="65"/>
      <c r="AR22" s="65"/>
      <c r="AS22" t="s">
        <v>111</v>
      </c>
      <c r="AT22" t="s">
        <v>19</v>
      </c>
    </row>
    <row r="23" spans="1:46" x14ac:dyDescent="0.15">
      <c r="A23" s="61">
        <v>19</v>
      </c>
      <c r="B23" s="64">
        <v>41836</v>
      </c>
      <c r="C23" s="62" t="s">
        <v>9</v>
      </c>
      <c r="D23" s="63" t="s">
        <v>10</v>
      </c>
      <c r="E23" s="63"/>
      <c r="F23" s="63" t="s">
        <v>28</v>
      </c>
      <c r="G23" s="64">
        <v>41559</v>
      </c>
      <c r="H23" s="65" t="s">
        <v>12</v>
      </c>
      <c r="I23" s="65" t="s">
        <v>15</v>
      </c>
      <c r="J23" s="65"/>
      <c r="K23" s="63" t="s">
        <v>250</v>
      </c>
      <c r="L23" s="63" t="s">
        <v>95</v>
      </c>
      <c r="M23" s="144">
        <v>110</v>
      </c>
      <c r="N23" s="145">
        <v>25</v>
      </c>
      <c r="O23" s="145"/>
      <c r="P23" s="145"/>
      <c r="Q23" s="145"/>
      <c r="R23" s="146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>
        <v>20</v>
      </c>
      <c r="AF23" s="63"/>
      <c r="AG23" s="63"/>
      <c r="AH23" s="63"/>
      <c r="AI23" s="63"/>
      <c r="AJ23" s="63"/>
      <c r="AK23" s="63"/>
      <c r="AL23" s="63"/>
      <c r="AM23" s="63"/>
      <c r="AN23" s="63"/>
      <c r="AO23" s="63" t="s">
        <v>96</v>
      </c>
      <c r="AP23" s="65" t="s">
        <v>15</v>
      </c>
      <c r="AQ23" s="65"/>
      <c r="AR23" s="65"/>
      <c r="AS23" t="s">
        <v>8</v>
      </c>
      <c r="AT23" t="s">
        <v>86</v>
      </c>
    </row>
    <row r="24" spans="1:46" x14ac:dyDescent="0.15">
      <c r="A24" s="61">
        <v>20</v>
      </c>
      <c r="B24" s="64">
        <v>41836</v>
      </c>
      <c r="C24" s="62" t="s">
        <v>242</v>
      </c>
      <c r="D24" s="63" t="s">
        <v>243</v>
      </c>
      <c r="E24" s="63"/>
      <c r="F24" s="63" t="s">
        <v>247</v>
      </c>
      <c r="G24" s="64">
        <v>41820</v>
      </c>
      <c r="H24" s="65" t="s">
        <v>245</v>
      </c>
      <c r="I24" s="65" t="s">
        <v>246</v>
      </c>
      <c r="J24" s="65">
        <v>6.34</v>
      </c>
      <c r="K24" s="63" t="s">
        <v>120</v>
      </c>
      <c r="L24" s="63" t="s">
        <v>95</v>
      </c>
      <c r="M24" s="144">
        <v>115.45</v>
      </c>
      <c r="N24" s="145">
        <v>24.2</v>
      </c>
      <c r="O24" s="145"/>
      <c r="P24" s="145"/>
      <c r="Q24" s="145"/>
      <c r="R24" s="146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>
        <v>15.58</v>
      </c>
      <c r="AF24" s="63"/>
      <c r="AG24" s="63"/>
      <c r="AH24" s="63"/>
      <c r="AI24" s="63"/>
      <c r="AJ24" s="63"/>
      <c r="AK24" s="63"/>
      <c r="AL24" s="63"/>
      <c r="AM24" s="63"/>
      <c r="AN24" s="63"/>
      <c r="AO24" s="63" t="s">
        <v>96</v>
      </c>
      <c r="AP24" s="65" t="s">
        <v>15</v>
      </c>
      <c r="AQ24" s="65"/>
      <c r="AR24" s="65"/>
      <c r="AS24" t="s">
        <v>97</v>
      </c>
      <c r="AT24" t="s">
        <v>19</v>
      </c>
    </row>
    <row r="25" spans="1:46" x14ac:dyDescent="0.15">
      <c r="A25" s="61">
        <v>21</v>
      </c>
      <c r="B25" s="64">
        <v>41836</v>
      </c>
      <c r="C25" s="62" t="s">
        <v>9</v>
      </c>
      <c r="D25" s="63" t="s">
        <v>10</v>
      </c>
      <c r="E25" s="63"/>
      <c r="F25" s="63" t="s">
        <v>28</v>
      </c>
      <c r="G25" s="64">
        <v>41823</v>
      </c>
      <c r="H25" s="65" t="s">
        <v>12</v>
      </c>
      <c r="I25" s="65" t="s">
        <v>15</v>
      </c>
      <c r="J25" s="63"/>
      <c r="K25" s="63" t="s">
        <v>123</v>
      </c>
      <c r="L25" s="63" t="s">
        <v>95</v>
      </c>
      <c r="M25" s="144">
        <v>102</v>
      </c>
      <c r="N25" s="145">
        <v>25.5</v>
      </c>
      <c r="O25" s="145"/>
      <c r="P25" s="145"/>
      <c r="Q25" s="145"/>
      <c r="R25" s="146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>
        <v>16.8</v>
      </c>
      <c r="AF25" s="63"/>
      <c r="AG25" s="63"/>
      <c r="AH25" s="63"/>
      <c r="AI25" s="63"/>
      <c r="AJ25" s="63"/>
      <c r="AK25" s="63"/>
      <c r="AL25" s="63"/>
      <c r="AM25" s="63"/>
      <c r="AN25" s="63"/>
      <c r="AO25" s="63" t="s">
        <v>96</v>
      </c>
      <c r="AP25" s="65" t="s">
        <v>15</v>
      </c>
      <c r="AQ25" s="65"/>
      <c r="AR25" s="65"/>
      <c r="AS25" t="s">
        <v>122</v>
      </c>
      <c r="AT25" t="s">
        <v>19</v>
      </c>
    </row>
    <row r="26" spans="1:46" x14ac:dyDescent="0.15">
      <c r="A26" s="61">
        <v>22</v>
      </c>
      <c r="B26" s="64">
        <v>41839</v>
      </c>
      <c r="C26" s="62" t="s">
        <v>9</v>
      </c>
      <c r="D26" s="63" t="s">
        <v>10</v>
      </c>
      <c r="E26" s="63"/>
      <c r="F26" s="63" t="s">
        <v>28</v>
      </c>
      <c r="G26" s="64">
        <v>41820</v>
      </c>
      <c r="H26" s="65" t="s">
        <v>12</v>
      </c>
      <c r="I26" s="65" t="s">
        <v>15</v>
      </c>
      <c r="J26" s="65"/>
      <c r="K26" s="63" t="s">
        <v>148</v>
      </c>
      <c r="L26" s="63" t="s">
        <v>95</v>
      </c>
      <c r="M26" s="144">
        <v>131.0727</v>
      </c>
      <c r="N26" s="145">
        <v>24.4618</v>
      </c>
      <c r="O26" s="145"/>
      <c r="P26" s="145"/>
      <c r="Q26" s="145"/>
      <c r="R26" s="146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>
        <v>13.6928</v>
      </c>
      <c r="AF26" s="63"/>
      <c r="AG26" s="63"/>
      <c r="AH26" s="63"/>
      <c r="AI26" s="63"/>
      <c r="AJ26" s="63"/>
      <c r="AK26" s="63"/>
      <c r="AL26" s="63"/>
      <c r="AM26" s="63"/>
      <c r="AN26" s="63"/>
      <c r="AO26" s="63" t="s">
        <v>96</v>
      </c>
      <c r="AP26" s="65" t="s">
        <v>15</v>
      </c>
      <c r="AQ26" s="65"/>
      <c r="AR26" s="65"/>
      <c r="AS26" t="s">
        <v>149</v>
      </c>
      <c r="AT26" t="s">
        <v>86</v>
      </c>
    </row>
    <row r="27" spans="1:46" x14ac:dyDescent="0.15">
      <c r="A27" s="61">
        <v>23</v>
      </c>
      <c r="B27" s="64">
        <v>41839</v>
      </c>
      <c r="C27" s="62" t="s">
        <v>9</v>
      </c>
      <c r="D27" s="63" t="s">
        <v>10</v>
      </c>
      <c r="E27" s="63"/>
      <c r="F27" s="63" t="s">
        <v>28</v>
      </c>
      <c r="G27" s="64">
        <v>41738</v>
      </c>
      <c r="H27" s="65" t="s">
        <v>15</v>
      </c>
      <c r="I27" s="65" t="s">
        <v>124</v>
      </c>
      <c r="J27" s="65"/>
      <c r="K27" s="63" t="s">
        <v>150</v>
      </c>
      <c r="L27" s="63" t="s">
        <v>95</v>
      </c>
      <c r="M27" s="144">
        <v>86.93</v>
      </c>
      <c r="N27" s="145">
        <v>28.01</v>
      </c>
      <c r="O27" s="145"/>
      <c r="P27" s="145"/>
      <c r="Q27" s="145"/>
      <c r="R27" s="146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>
        <v>20.99</v>
      </c>
      <c r="AF27" s="63"/>
      <c r="AG27" s="63"/>
      <c r="AH27" s="63"/>
      <c r="AI27" s="63"/>
      <c r="AJ27" s="63"/>
      <c r="AK27" s="63"/>
      <c r="AL27" s="63"/>
      <c r="AM27" s="63"/>
      <c r="AN27" s="63"/>
      <c r="AO27" s="63" t="s">
        <v>96</v>
      </c>
      <c r="AP27" s="65" t="s">
        <v>15</v>
      </c>
      <c r="AQ27" s="65"/>
      <c r="AR27" s="65"/>
      <c r="AS27" t="s">
        <v>226</v>
      </c>
      <c r="AT27" t="s">
        <v>86</v>
      </c>
    </row>
    <row r="28" spans="1:46" x14ac:dyDescent="0.15">
      <c r="A28" s="61">
        <v>24</v>
      </c>
      <c r="B28" s="64">
        <v>41836</v>
      </c>
      <c r="C28" s="62" t="s">
        <v>9</v>
      </c>
      <c r="D28" s="63" t="s">
        <v>10</v>
      </c>
      <c r="E28" s="63"/>
      <c r="F28" s="63" t="s">
        <v>28</v>
      </c>
      <c r="G28" s="64">
        <v>41468</v>
      </c>
      <c r="H28" s="65" t="s">
        <v>15</v>
      </c>
      <c r="I28" s="65" t="s">
        <v>124</v>
      </c>
      <c r="J28" s="65"/>
      <c r="K28" s="63" t="s">
        <v>251</v>
      </c>
      <c r="L28" s="63" t="s">
        <v>95</v>
      </c>
      <c r="M28" s="144">
        <v>209.05</v>
      </c>
      <c r="N28" s="145">
        <v>22.59</v>
      </c>
      <c r="O28" s="145"/>
      <c r="P28" s="145"/>
      <c r="Q28" s="145"/>
      <c r="R28" s="146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>
        <v>15.33</v>
      </c>
      <c r="AF28" s="63"/>
      <c r="AG28" s="63"/>
      <c r="AH28" s="63"/>
      <c r="AI28" s="63"/>
      <c r="AJ28" s="63"/>
      <c r="AK28" s="63"/>
      <c r="AL28" s="63"/>
      <c r="AM28" s="63"/>
      <c r="AN28" s="63"/>
      <c r="AO28" s="63" t="s">
        <v>96</v>
      </c>
      <c r="AP28" s="65" t="s">
        <v>15</v>
      </c>
      <c r="AQ28" s="65"/>
      <c r="AR28" s="65"/>
      <c r="AS28" t="s">
        <v>208</v>
      </c>
      <c r="AT28" t="s">
        <v>86</v>
      </c>
    </row>
    <row r="29" spans="1:46" x14ac:dyDescent="0.15">
      <c r="A29" s="61">
        <v>25</v>
      </c>
      <c r="B29" s="64">
        <v>41839</v>
      </c>
      <c r="C29" s="62" t="s">
        <v>252</v>
      </c>
      <c r="D29" s="63" t="s">
        <v>253</v>
      </c>
      <c r="E29" s="63"/>
      <c r="F29" s="63" t="s">
        <v>263</v>
      </c>
      <c r="G29" s="64">
        <v>41839</v>
      </c>
      <c r="H29" s="65" t="s">
        <v>255</v>
      </c>
      <c r="I29" s="65" t="s">
        <v>256</v>
      </c>
      <c r="J29" s="65"/>
      <c r="K29" s="63" t="s">
        <v>257</v>
      </c>
      <c r="L29" s="63" t="s">
        <v>95</v>
      </c>
      <c r="M29" s="144">
        <v>104.46</v>
      </c>
      <c r="N29" s="145">
        <v>22.72</v>
      </c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>
        <v>18.87</v>
      </c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5"/>
    </row>
    <row r="30" spans="1:46" x14ac:dyDescent="0.15">
      <c r="A30" s="61">
        <v>26</v>
      </c>
      <c r="B30" s="64">
        <v>41839</v>
      </c>
      <c r="C30" s="62" t="s">
        <v>252</v>
      </c>
      <c r="D30" s="63" t="s">
        <v>253</v>
      </c>
      <c r="E30" s="63"/>
      <c r="F30" s="63" t="s">
        <v>263</v>
      </c>
      <c r="G30" s="64">
        <v>41839</v>
      </c>
      <c r="H30" s="65" t="s">
        <v>255</v>
      </c>
      <c r="I30" s="65" t="s">
        <v>256</v>
      </c>
      <c r="J30" s="65"/>
      <c r="K30" s="63" t="s">
        <v>260</v>
      </c>
      <c r="L30" s="63" t="s">
        <v>95</v>
      </c>
      <c r="M30" s="144">
        <v>102.68</v>
      </c>
      <c r="N30" s="145">
        <v>25.05</v>
      </c>
      <c r="O30" s="145"/>
      <c r="P30" s="145"/>
      <c r="Q30" s="145"/>
      <c r="R30" s="146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>
        <v>16.149999999999999</v>
      </c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5"/>
    </row>
    <row r="31" spans="1:46" x14ac:dyDescent="0.15">
      <c r="A31" s="61"/>
      <c r="B31" s="64">
        <v>41839</v>
      </c>
      <c r="C31" s="62" t="s">
        <v>252</v>
      </c>
      <c r="D31" s="63" t="s">
        <v>253</v>
      </c>
      <c r="E31" s="63"/>
      <c r="F31" s="63" t="s">
        <v>263</v>
      </c>
      <c r="G31" s="91">
        <v>41820</v>
      </c>
      <c r="H31" s="65" t="s">
        <v>255</v>
      </c>
      <c r="I31" s="65" t="s">
        <v>256</v>
      </c>
      <c r="J31" s="65"/>
      <c r="K31" s="63" t="s">
        <v>288</v>
      </c>
      <c r="L31" s="63" t="s">
        <v>95</v>
      </c>
      <c r="M31" s="147">
        <v>119.9</v>
      </c>
      <c r="N31" s="148">
        <v>27</v>
      </c>
      <c r="O31" s="145"/>
      <c r="P31" s="145"/>
      <c r="Q31" s="145"/>
      <c r="R31" s="146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>
        <v>23</v>
      </c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5"/>
    </row>
    <row r="32" spans="1:46" x14ac:dyDescent="0.15">
      <c r="A32" s="61">
        <v>4952</v>
      </c>
      <c r="B32" s="152">
        <v>41830</v>
      </c>
      <c r="C32" s="62" t="s">
        <v>289</v>
      </c>
      <c r="D32" s="63" t="s">
        <v>290</v>
      </c>
      <c r="E32" s="63"/>
      <c r="F32" s="63" t="s">
        <v>299</v>
      </c>
      <c r="G32" s="64">
        <v>41500</v>
      </c>
      <c r="H32" s="65" t="s">
        <v>292</v>
      </c>
      <c r="I32" s="65" t="s">
        <v>293</v>
      </c>
      <c r="J32" s="65"/>
      <c r="K32" s="63" t="s">
        <v>294</v>
      </c>
      <c r="L32" s="63" t="s">
        <v>95</v>
      </c>
      <c r="M32" s="66">
        <v>101.75</v>
      </c>
      <c r="N32" s="66">
        <v>26</v>
      </c>
      <c r="O32" s="63"/>
      <c r="P32" s="63"/>
      <c r="Q32" s="63"/>
      <c r="R32" s="67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>
        <v>17</v>
      </c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5"/>
    </row>
    <row r="33" spans="1:46" x14ac:dyDescent="0.15">
      <c r="A33" s="61">
        <v>8479</v>
      </c>
      <c r="B33" s="152">
        <v>41830</v>
      </c>
      <c r="C33" s="62" t="s">
        <v>295</v>
      </c>
      <c r="D33" s="63" t="s">
        <v>296</v>
      </c>
      <c r="E33" s="63"/>
      <c r="F33" s="63" t="s">
        <v>299</v>
      </c>
      <c r="G33" s="64">
        <v>41820</v>
      </c>
      <c r="H33" s="65" t="s">
        <v>297</v>
      </c>
      <c r="I33" s="65" t="s">
        <v>292</v>
      </c>
      <c r="J33" s="65"/>
      <c r="K33" s="63" t="s">
        <v>298</v>
      </c>
      <c r="L33" s="63" t="s">
        <v>95</v>
      </c>
      <c r="M33" s="63">
        <v>132</v>
      </c>
      <c r="N33" s="63">
        <v>33.652999999999999</v>
      </c>
      <c r="O33" s="63"/>
      <c r="P33" s="63"/>
      <c r="Q33" s="63"/>
      <c r="R33" s="67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>
        <v>28.239000000000001</v>
      </c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5"/>
    </row>
    <row r="34" spans="1:46" x14ac:dyDescent="0.15">
      <c r="A34" s="61">
        <v>27</v>
      </c>
      <c r="B34" s="64">
        <v>41836</v>
      </c>
      <c r="C34" s="62" t="s">
        <v>9</v>
      </c>
      <c r="D34" s="63" t="s">
        <v>10</v>
      </c>
      <c r="E34" s="63"/>
      <c r="F34" s="63" t="s">
        <v>28</v>
      </c>
      <c r="G34" s="64">
        <v>41820</v>
      </c>
      <c r="H34" s="65" t="s">
        <v>12</v>
      </c>
      <c r="I34" s="65" t="s">
        <v>15</v>
      </c>
      <c r="J34" s="63"/>
      <c r="K34" s="63" t="s">
        <v>30</v>
      </c>
      <c r="L34" s="63" t="s">
        <v>95</v>
      </c>
      <c r="M34" s="147">
        <v>102</v>
      </c>
      <c r="N34" s="148">
        <v>25.5</v>
      </c>
      <c r="O34" s="145"/>
      <c r="P34" s="145"/>
      <c r="Q34" s="145"/>
      <c r="R34" s="146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>
        <v>21.8</v>
      </c>
      <c r="AF34" s="63"/>
      <c r="AG34" s="63"/>
      <c r="AH34" s="63"/>
      <c r="AI34" s="63"/>
      <c r="AJ34" s="63"/>
      <c r="AK34" s="63"/>
      <c r="AL34" s="63"/>
      <c r="AM34" s="63"/>
      <c r="AN34" s="63"/>
      <c r="AO34" s="63" t="s">
        <v>84</v>
      </c>
      <c r="AP34" s="65" t="s">
        <v>15</v>
      </c>
      <c r="AQ34" s="65"/>
      <c r="AR34" s="65"/>
      <c r="AS34" t="s">
        <v>97</v>
      </c>
      <c r="AT34" t="s">
        <v>19</v>
      </c>
    </row>
    <row r="35" spans="1:46" x14ac:dyDescent="0.15">
      <c r="A35" s="61">
        <v>28</v>
      </c>
      <c r="B35" s="64">
        <v>41836</v>
      </c>
      <c r="C35" s="62" t="s">
        <v>9</v>
      </c>
      <c r="D35" s="63" t="s">
        <v>10</v>
      </c>
      <c r="E35" s="63"/>
      <c r="F35" s="63" t="s">
        <v>28</v>
      </c>
      <c r="G35" s="64">
        <v>41820</v>
      </c>
      <c r="H35" s="65" t="s">
        <v>12</v>
      </c>
      <c r="I35" s="65" t="s">
        <v>15</v>
      </c>
      <c r="J35" s="63"/>
      <c r="K35" s="63" t="s">
        <v>121</v>
      </c>
      <c r="L35" s="63" t="s">
        <v>95</v>
      </c>
      <c r="M35" s="144">
        <v>119.9</v>
      </c>
      <c r="N35" s="145">
        <v>27</v>
      </c>
      <c r="O35" s="145"/>
      <c r="P35" s="145"/>
      <c r="Q35" s="145"/>
      <c r="R35" s="146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>
        <v>25.1</v>
      </c>
      <c r="AF35" s="63"/>
      <c r="AG35" s="63"/>
      <c r="AH35" s="63"/>
      <c r="AI35" s="63"/>
      <c r="AJ35" s="63"/>
      <c r="AK35" s="63"/>
      <c r="AL35" s="63"/>
      <c r="AM35" s="63"/>
      <c r="AN35" s="63"/>
      <c r="AO35" s="63" t="s">
        <v>84</v>
      </c>
      <c r="AP35" s="65" t="s">
        <v>15</v>
      </c>
      <c r="AQ35" s="65"/>
      <c r="AR35" s="65"/>
      <c r="AS35" t="s">
        <v>122</v>
      </c>
      <c r="AT35" t="s">
        <v>19</v>
      </c>
    </row>
    <row r="36" spans="1:46" x14ac:dyDescent="0.15">
      <c r="A36" s="61">
        <v>29</v>
      </c>
      <c r="B36" s="64">
        <v>41836</v>
      </c>
      <c r="C36" s="62" t="s">
        <v>9</v>
      </c>
      <c r="D36" s="63" t="s">
        <v>10</v>
      </c>
      <c r="E36" s="63"/>
      <c r="F36" s="63" t="s">
        <v>28</v>
      </c>
      <c r="G36" s="64">
        <v>41820</v>
      </c>
      <c r="H36" s="65" t="s">
        <v>12</v>
      </c>
      <c r="I36" s="65" t="s">
        <v>15</v>
      </c>
      <c r="J36" s="65"/>
      <c r="K36" s="63" t="s">
        <v>13</v>
      </c>
      <c r="L36" s="63" t="s">
        <v>95</v>
      </c>
      <c r="M36" s="144">
        <v>128.47999999999999</v>
      </c>
      <c r="N36" s="145">
        <v>26.45</v>
      </c>
      <c r="O36" s="145"/>
      <c r="P36" s="145"/>
      <c r="Q36" s="145"/>
      <c r="R36" s="146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>
        <v>22.5</v>
      </c>
      <c r="AF36" s="63"/>
      <c r="AG36" s="63"/>
      <c r="AH36" s="63"/>
      <c r="AI36" s="63"/>
      <c r="AJ36" s="63"/>
      <c r="AK36" s="63"/>
      <c r="AL36" s="63"/>
      <c r="AM36" s="63"/>
      <c r="AN36" s="63"/>
      <c r="AO36" s="63" t="s">
        <v>84</v>
      </c>
      <c r="AP36" s="65" t="s">
        <v>15</v>
      </c>
      <c r="AQ36" s="65"/>
      <c r="AR36" s="65"/>
      <c r="AS36" t="s">
        <v>16</v>
      </c>
      <c r="AT36" t="s">
        <v>86</v>
      </c>
    </row>
    <row r="37" spans="1:46" x14ac:dyDescent="0.15">
      <c r="A37" s="61">
        <v>30</v>
      </c>
      <c r="B37" s="64">
        <v>41836</v>
      </c>
      <c r="C37" s="62" t="s">
        <v>9</v>
      </c>
      <c r="D37" s="63" t="s">
        <v>10</v>
      </c>
      <c r="E37" s="63"/>
      <c r="F37" s="63" t="s">
        <v>28</v>
      </c>
      <c r="G37" s="64">
        <v>41495</v>
      </c>
      <c r="H37" s="65" t="s">
        <v>12</v>
      </c>
      <c r="I37" s="65" t="s">
        <v>15</v>
      </c>
      <c r="J37" s="65"/>
      <c r="K37" s="63" t="s">
        <v>18</v>
      </c>
      <c r="L37" s="63" t="s">
        <v>95</v>
      </c>
      <c r="M37" s="144">
        <v>125.06</v>
      </c>
      <c r="N37" s="145">
        <v>27.56</v>
      </c>
      <c r="O37" s="145"/>
      <c r="P37" s="145"/>
      <c r="Q37" s="145"/>
      <c r="R37" s="146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>
        <v>23.36</v>
      </c>
      <c r="AF37" s="63"/>
      <c r="AG37" s="63"/>
      <c r="AH37" s="63"/>
      <c r="AI37" s="63"/>
      <c r="AJ37" s="63"/>
      <c r="AK37" s="63"/>
      <c r="AL37" s="63"/>
      <c r="AM37" s="63"/>
      <c r="AN37" s="63"/>
      <c r="AO37" s="63" t="s">
        <v>84</v>
      </c>
      <c r="AP37" s="65" t="s">
        <v>15</v>
      </c>
      <c r="AQ37" s="65"/>
      <c r="AR37" s="65"/>
      <c r="AS37" t="s">
        <v>82</v>
      </c>
      <c r="AT37" t="s">
        <v>19</v>
      </c>
    </row>
    <row r="38" spans="1:46" x14ac:dyDescent="0.15">
      <c r="A38" s="61">
        <v>31</v>
      </c>
      <c r="B38" s="64">
        <v>41836</v>
      </c>
      <c r="C38" s="62" t="s">
        <v>9</v>
      </c>
      <c r="D38" s="63" t="s">
        <v>10</v>
      </c>
      <c r="E38" s="63"/>
      <c r="F38" s="63" t="s">
        <v>28</v>
      </c>
      <c r="G38" s="64">
        <v>41821</v>
      </c>
      <c r="H38" s="65" t="s">
        <v>12</v>
      </c>
      <c r="I38" s="65" t="s">
        <v>15</v>
      </c>
      <c r="J38" s="65"/>
      <c r="K38" s="63" t="s">
        <v>20</v>
      </c>
      <c r="L38" s="63" t="s">
        <v>95</v>
      </c>
      <c r="M38" s="144">
        <v>119.6</v>
      </c>
      <c r="N38" s="145">
        <v>25.2</v>
      </c>
      <c r="O38" s="145"/>
      <c r="P38" s="145"/>
      <c r="Q38" s="145"/>
      <c r="R38" s="146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>
        <v>20.3</v>
      </c>
      <c r="AF38" s="63"/>
      <c r="AG38" s="63"/>
      <c r="AH38" s="63"/>
      <c r="AI38" s="63"/>
      <c r="AJ38" s="63"/>
      <c r="AK38" s="63"/>
      <c r="AL38" s="63"/>
      <c r="AM38" s="63"/>
      <c r="AN38" s="63"/>
      <c r="AO38" s="63" t="s">
        <v>84</v>
      </c>
      <c r="AP38" s="65" t="s">
        <v>15</v>
      </c>
      <c r="AQ38" s="65"/>
      <c r="AR38" s="65"/>
      <c r="AS38" t="s">
        <v>111</v>
      </c>
      <c r="AT38" t="s">
        <v>19</v>
      </c>
    </row>
    <row r="39" spans="1:46" x14ac:dyDescent="0.15">
      <c r="A39" s="61">
        <v>32</v>
      </c>
      <c r="B39" s="64">
        <v>41836</v>
      </c>
      <c r="C39" s="62" t="s">
        <v>9</v>
      </c>
      <c r="D39" s="63" t="s">
        <v>10</v>
      </c>
      <c r="E39" s="63"/>
      <c r="F39" s="63" t="s">
        <v>28</v>
      </c>
      <c r="G39" s="64">
        <v>41559</v>
      </c>
      <c r="H39" s="65" t="s">
        <v>12</v>
      </c>
      <c r="I39" s="65" t="s">
        <v>15</v>
      </c>
      <c r="J39" s="65"/>
      <c r="K39" s="63" t="s">
        <v>250</v>
      </c>
      <c r="L39" s="63" t="s">
        <v>95</v>
      </c>
      <c r="M39" s="144">
        <v>112</v>
      </c>
      <c r="N39" s="145">
        <v>25</v>
      </c>
      <c r="O39" s="145"/>
      <c r="P39" s="145"/>
      <c r="Q39" s="145"/>
      <c r="R39" s="146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>
        <v>23</v>
      </c>
      <c r="AF39" s="63"/>
      <c r="AG39" s="63"/>
      <c r="AH39" s="63"/>
      <c r="AI39" s="63"/>
      <c r="AJ39" s="63"/>
      <c r="AK39" s="63"/>
      <c r="AL39" s="63"/>
      <c r="AM39" s="63"/>
      <c r="AN39" s="63"/>
      <c r="AO39" s="63" t="s">
        <v>84</v>
      </c>
      <c r="AP39" s="65" t="s">
        <v>15</v>
      </c>
      <c r="AQ39" s="65"/>
      <c r="AR39" s="65"/>
      <c r="AS39" t="s">
        <v>8</v>
      </c>
      <c r="AT39" t="s">
        <v>86</v>
      </c>
    </row>
    <row r="40" spans="1:46" x14ac:dyDescent="0.15">
      <c r="A40" s="61">
        <v>33</v>
      </c>
      <c r="B40" s="64">
        <v>41836</v>
      </c>
      <c r="C40" s="62" t="s">
        <v>242</v>
      </c>
      <c r="D40" s="63" t="s">
        <v>243</v>
      </c>
      <c r="E40" s="63"/>
      <c r="F40" s="63" t="s">
        <v>247</v>
      </c>
      <c r="G40" s="64">
        <v>41820</v>
      </c>
      <c r="H40" s="65" t="s">
        <v>245</v>
      </c>
      <c r="I40" s="65" t="s">
        <v>246</v>
      </c>
      <c r="J40" s="65">
        <v>6.34</v>
      </c>
      <c r="K40" s="63" t="s">
        <v>120</v>
      </c>
      <c r="L40" s="63" t="s">
        <v>95</v>
      </c>
      <c r="M40" s="144">
        <v>115.45</v>
      </c>
      <c r="N40" s="145">
        <v>24.2</v>
      </c>
      <c r="O40" s="145"/>
      <c r="P40" s="145"/>
      <c r="Q40" s="145"/>
      <c r="R40" s="146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>
        <v>20.22</v>
      </c>
      <c r="AF40" s="63"/>
      <c r="AG40" s="63"/>
      <c r="AH40" s="63"/>
      <c r="AI40" s="63"/>
      <c r="AJ40" s="63"/>
      <c r="AK40" s="63"/>
      <c r="AL40" s="63"/>
      <c r="AM40" s="63"/>
      <c r="AN40" s="63"/>
      <c r="AO40" s="63" t="s">
        <v>84</v>
      </c>
      <c r="AP40" s="65" t="s">
        <v>15</v>
      </c>
      <c r="AQ40" s="65"/>
      <c r="AR40" s="65"/>
      <c r="AS40" t="s">
        <v>97</v>
      </c>
      <c r="AT40" t="s">
        <v>19</v>
      </c>
    </row>
    <row r="41" spans="1:46" x14ac:dyDescent="0.15">
      <c r="A41" s="61">
        <v>34</v>
      </c>
      <c r="B41" s="64">
        <v>41836</v>
      </c>
      <c r="C41" s="62" t="s">
        <v>9</v>
      </c>
      <c r="D41" s="63" t="s">
        <v>10</v>
      </c>
      <c r="E41" s="63"/>
      <c r="F41" s="63" t="s">
        <v>28</v>
      </c>
      <c r="G41" s="64">
        <v>41823</v>
      </c>
      <c r="H41" s="65" t="s">
        <v>12</v>
      </c>
      <c r="I41" s="65" t="s">
        <v>15</v>
      </c>
      <c r="J41" s="63"/>
      <c r="K41" s="63" t="s">
        <v>123</v>
      </c>
      <c r="L41" s="63" t="s">
        <v>95</v>
      </c>
      <c r="M41" s="144">
        <v>102</v>
      </c>
      <c r="N41" s="145">
        <v>25.5</v>
      </c>
      <c r="O41" s="145"/>
      <c r="P41" s="145"/>
      <c r="Q41" s="145"/>
      <c r="R41" s="146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>
        <v>21.8</v>
      </c>
      <c r="AF41" s="63"/>
      <c r="AG41" s="63"/>
      <c r="AH41" s="63"/>
      <c r="AI41" s="63"/>
      <c r="AJ41" s="63"/>
      <c r="AK41" s="63"/>
      <c r="AL41" s="63"/>
      <c r="AM41" s="63"/>
      <c r="AN41" s="63"/>
      <c r="AO41" s="63" t="s">
        <v>84</v>
      </c>
      <c r="AP41" s="65" t="s">
        <v>15</v>
      </c>
      <c r="AQ41" s="65"/>
      <c r="AR41" s="65"/>
      <c r="AS41" t="s">
        <v>122</v>
      </c>
      <c r="AT41" t="s">
        <v>19</v>
      </c>
    </row>
    <row r="42" spans="1:46" x14ac:dyDescent="0.15">
      <c r="A42" s="61">
        <v>35</v>
      </c>
      <c r="B42" s="64">
        <v>41839</v>
      </c>
      <c r="C42" s="62" t="s">
        <v>9</v>
      </c>
      <c r="D42" s="63" t="s">
        <v>10</v>
      </c>
      <c r="E42" s="63"/>
      <c r="F42" s="63" t="s">
        <v>28</v>
      </c>
      <c r="G42" s="64">
        <v>41820</v>
      </c>
      <c r="H42" s="65" t="s">
        <v>12</v>
      </c>
      <c r="I42" s="65" t="s">
        <v>15</v>
      </c>
      <c r="J42" s="65"/>
      <c r="K42" s="63" t="s">
        <v>148</v>
      </c>
      <c r="L42" s="63" t="s">
        <v>95</v>
      </c>
      <c r="M42" s="144">
        <v>131.0727</v>
      </c>
      <c r="N42" s="145">
        <v>24.4618</v>
      </c>
      <c r="O42" s="145"/>
      <c r="P42" s="145"/>
      <c r="Q42" s="145"/>
      <c r="R42" s="146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>
        <v>20.7592</v>
      </c>
      <c r="AF42" s="63"/>
      <c r="AG42" s="63"/>
      <c r="AH42" s="63"/>
      <c r="AI42" s="63"/>
      <c r="AJ42" s="63"/>
      <c r="AK42" s="63"/>
      <c r="AL42" s="63"/>
      <c r="AM42" s="63"/>
      <c r="AN42" s="63"/>
      <c r="AO42" s="63" t="s">
        <v>84</v>
      </c>
      <c r="AP42" s="65" t="s">
        <v>15</v>
      </c>
      <c r="AQ42" s="65"/>
      <c r="AR42" s="65"/>
      <c r="AS42" t="s">
        <v>149</v>
      </c>
      <c r="AT42" t="s">
        <v>86</v>
      </c>
    </row>
    <row r="43" spans="1:46" x14ac:dyDescent="0.15">
      <c r="A43" s="61">
        <v>36</v>
      </c>
      <c r="B43" s="64">
        <v>41839</v>
      </c>
      <c r="C43" s="62" t="s">
        <v>9</v>
      </c>
      <c r="D43" s="63" t="s">
        <v>10</v>
      </c>
      <c r="E43" s="63"/>
      <c r="F43" s="63" t="s">
        <v>28</v>
      </c>
      <c r="G43" s="64">
        <v>41718</v>
      </c>
      <c r="H43" s="65" t="s">
        <v>15</v>
      </c>
      <c r="I43" s="65" t="s">
        <v>124</v>
      </c>
      <c r="J43" s="65"/>
      <c r="K43" s="63" t="s">
        <v>150</v>
      </c>
      <c r="L43" s="63" t="s">
        <v>95</v>
      </c>
      <c r="M43" s="144">
        <v>86.93</v>
      </c>
      <c r="N43" s="145">
        <v>28.01</v>
      </c>
      <c r="O43" s="145"/>
      <c r="P43" s="145"/>
      <c r="Q43" s="145"/>
      <c r="R43" s="146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>
        <v>25.42</v>
      </c>
      <c r="AF43" s="63"/>
      <c r="AG43" s="63"/>
      <c r="AH43" s="63"/>
      <c r="AI43" s="63"/>
      <c r="AJ43" s="63"/>
      <c r="AK43" s="63"/>
      <c r="AL43" s="63"/>
      <c r="AM43" s="63"/>
      <c r="AN43" s="63"/>
      <c r="AO43" s="63" t="s">
        <v>84</v>
      </c>
      <c r="AP43" s="65" t="s">
        <v>15</v>
      </c>
      <c r="AQ43" s="65"/>
      <c r="AR43" s="65"/>
      <c r="AS43" t="s">
        <v>179</v>
      </c>
      <c r="AT43" t="s">
        <v>86</v>
      </c>
    </row>
    <row r="44" spans="1:46" x14ac:dyDescent="0.15">
      <c r="A44" s="61">
        <v>37</v>
      </c>
      <c r="B44" s="64">
        <v>41836</v>
      </c>
      <c r="C44" s="62" t="s">
        <v>9</v>
      </c>
      <c r="D44" s="63" t="s">
        <v>10</v>
      </c>
      <c r="E44" s="63"/>
      <c r="F44" s="63" t="s">
        <v>28</v>
      </c>
      <c r="G44" s="64">
        <v>41468</v>
      </c>
      <c r="H44" s="65" t="s">
        <v>15</v>
      </c>
      <c r="I44" s="65" t="s">
        <v>124</v>
      </c>
      <c r="J44" s="65"/>
      <c r="K44" s="63" t="s">
        <v>251</v>
      </c>
      <c r="L44" s="63" t="s">
        <v>95</v>
      </c>
      <c r="M44" s="144">
        <v>209.05</v>
      </c>
      <c r="N44" s="145">
        <v>22.59</v>
      </c>
      <c r="O44" s="145"/>
      <c r="P44" s="145"/>
      <c r="Q44" s="145"/>
      <c r="R44" s="146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>
        <v>17.38</v>
      </c>
      <c r="AF44" s="63"/>
      <c r="AG44" s="63"/>
      <c r="AH44" s="63"/>
      <c r="AI44" s="63"/>
      <c r="AJ44" s="63"/>
      <c r="AK44" s="63"/>
      <c r="AL44" s="63"/>
      <c r="AM44" s="63"/>
      <c r="AN44" s="63"/>
      <c r="AO44" s="63" t="s">
        <v>84</v>
      </c>
      <c r="AP44" s="65" t="s">
        <v>15</v>
      </c>
      <c r="AQ44" s="65"/>
      <c r="AR44" s="65"/>
      <c r="AS44" t="s">
        <v>208</v>
      </c>
      <c r="AT44" t="s">
        <v>86</v>
      </c>
    </row>
    <row r="45" spans="1:46" x14ac:dyDescent="0.15">
      <c r="A45" s="61">
        <v>38</v>
      </c>
      <c r="B45" s="64">
        <v>41839</v>
      </c>
      <c r="C45" s="62" t="s">
        <v>252</v>
      </c>
      <c r="D45" s="63" t="s">
        <v>253</v>
      </c>
      <c r="E45" s="63"/>
      <c r="F45" s="63" t="s">
        <v>263</v>
      </c>
      <c r="G45" s="64">
        <v>41820</v>
      </c>
      <c r="H45" s="65" t="s">
        <v>255</v>
      </c>
      <c r="I45" s="65" t="s">
        <v>256</v>
      </c>
      <c r="J45" s="65"/>
      <c r="K45" s="63" t="s">
        <v>257</v>
      </c>
      <c r="L45" s="63" t="s">
        <v>95</v>
      </c>
      <c r="M45" s="144">
        <v>104.46</v>
      </c>
      <c r="N45" s="145">
        <v>22.72</v>
      </c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>
        <v>20.329999999999998</v>
      </c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5"/>
    </row>
    <row r="46" spans="1:46" x14ac:dyDescent="0.15">
      <c r="A46" s="61">
        <v>39</v>
      </c>
      <c r="B46" s="64">
        <v>41839</v>
      </c>
      <c r="C46" s="62" t="s">
        <v>252</v>
      </c>
      <c r="D46" s="63" t="s">
        <v>253</v>
      </c>
      <c r="E46" s="63"/>
      <c r="F46" s="63" t="s">
        <v>263</v>
      </c>
      <c r="G46" s="91">
        <v>41820</v>
      </c>
      <c r="H46" s="65" t="s">
        <v>255</v>
      </c>
      <c r="I46" s="65" t="s">
        <v>256</v>
      </c>
      <c r="J46" s="65"/>
      <c r="K46" s="63" t="s">
        <v>260</v>
      </c>
      <c r="L46" s="63" t="s">
        <v>95</v>
      </c>
      <c r="M46" s="144">
        <v>102.68</v>
      </c>
      <c r="N46" s="145">
        <v>25.05</v>
      </c>
      <c r="O46" s="145"/>
      <c r="P46" s="145"/>
      <c r="Q46" s="145"/>
      <c r="R46" s="146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>
        <v>20.85</v>
      </c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5"/>
    </row>
    <row r="47" spans="1:46" x14ac:dyDescent="0.15">
      <c r="A47" s="61"/>
      <c r="B47" s="64">
        <v>41839</v>
      </c>
      <c r="C47" s="62" t="s">
        <v>252</v>
      </c>
      <c r="D47" s="63" t="s">
        <v>253</v>
      </c>
      <c r="E47" s="63"/>
      <c r="F47" s="63" t="s">
        <v>263</v>
      </c>
      <c r="G47" s="91">
        <v>41820</v>
      </c>
      <c r="H47" s="65" t="s">
        <v>255</v>
      </c>
      <c r="I47" s="65" t="s">
        <v>256</v>
      </c>
      <c r="J47" s="65"/>
      <c r="K47" s="63" t="s">
        <v>288</v>
      </c>
      <c r="L47" s="63" t="s">
        <v>95</v>
      </c>
      <c r="M47" s="147">
        <v>119.9</v>
      </c>
      <c r="N47" s="148">
        <v>27</v>
      </c>
      <c r="O47" s="145"/>
      <c r="P47" s="145"/>
      <c r="Q47" s="145"/>
      <c r="R47" s="146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>
        <v>25.1</v>
      </c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5"/>
    </row>
    <row r="48" spans="1:46" x14ac:dyDescent="0.15">
      <c r="A48" s="61">
        <v>4953</v>
      </c>
      <c r="B48" s="152">
        <v>41830</v>
      </c>
      <c r="C48" s="62" t="s">
        <v>289</v>
      </c>
      <c r="D48" s="63" t="s">
        <v>290</v>
      </c>
      <c r="E48" s="63"/>
      <c r="F48" s="63" t="s">
        <v>299</v>
      </c>
      <c r="G48" s="64">
        <v>41500</v>
      </c>
      <c r="H48" s="65" t="s">
        <v>292</v>
      </c>
      <c r="I48" s="65" t="s">
        <v>293</v>
      </c>
      <c r="J48" s="65"/>
      <c r="K48" s="63" t="s">
        <v>294</v>
      </c>
      <c r="L48" s="63" t="s">
        <v>95</v>
      </c>
      <c r="M48" s="66">
        <v>101.75</v>
      </c>
      <c r="N48" s="66">
        <v>26</v>
      </c>
      <c r="O48" s="63"/>
      <c r="P48" s="63"/>
      <c r="Q48" s="63"/>
      <c r="R48" s="67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>
        <v>22</v>
      </c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5"/>
    </row>
    <row r="49" spans="1:46" x14ac:dyDescent="0.15">
      <c r="A49" s="61">
        <v>8480</v>
      </c>
      <c r="B49" s="152">
        <v>41830</v>
      </c>
      <c r="C49" s="62" t="s">
        <v>295</v>
      </c>
      <c r="D49" s="63" t="s">
        <v>296</v>
      </c>
      <c r="E49" s="63"/>
      <c r="F49" s="63" t="s">
        <v>299</v>
      </c>
      <c r="G49" s="64">
        <v>41820</v>
      </c>
      <c r="H49" s="65" t="s">
        <v>297</v>
      </c>
      <c r="I49" s="65" t="s">
        <v>292</v>
      </c>
      <c r="J49" s="65"/>
      <c r="K49" s="63" t="s">
        <v>298</v>
      </c>
      <c r="L49" s="63" t="s">
        <v>95</v>
      </c>
      <c r="M49" s="63">
        <v>132</v>
      </c>
      <c r="N49" s="63">
        <v>33.652999999999999</v>
      </c>
      <c r="O49" s="63"/>
      <c r="P49" s="63"/>
      <c r="Q49" s="63"/>
      <c r="R49" s="67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>
        <v>31.466000000000001</v>
      </c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5"/>
    </row>
    <row r="50" spans="1:46" x14ac:dyDescent="0.15">
      <c r="A50" s="61">
        <v>40</v>
      </c>
      <c r="B50" s="64">
        <v>41836</v>
      </c>
      <c r="C50" s="62" t="s">
        <v>9</v>
      </c>
      <c r="D50" s="63" t="s">
        <v>10</v>
      </c>
      <c r="E50" s="63"/>
      <c r="F50" s="63" t="s">
        <v>104</v>
      </c>
      <c r="G50" s="64">
        <v>41820</v>
      </c>
      <c r="H50" s="65" t="s">
        <v>12</v>
      </c>
      <c r="I50" s="65" t="s">
        <v>15</v>
      </c>
      <c r="J50" s="63"/>
      <c r="K50" s="63" t="s">
        <v>30</v>
      </c>
      <c r="L50" s="63" t="s">
        <v>95</v>
      </c>
      <c r="M50" s="63">
        <v>99</v>
      </c>
      <c r="N50" s="63">
        <v>34.5</v>
      </c>
      <c r="O50" s="63"/>
      <c r="P50" s="63"/>
      <c r="Q50" s="63"/>
      <c r="R50" s="67"/>
      <c r="S50" s="63"/>
      <c r="T50" s="63"/>
      <c r="U50" s="63"/>
      <c r="V50" s="63"/>
      <c r="W50" s="63">
        <v>21.5</v>
      </c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>
        <v>25.5</v>
      </c>
      <c r="AI50" s="63"/>
      <c r="AJ50" s="63"/>
      <c r="AK50" s="63"/>
      <c r="AL50" s="63"/>
      <c r="AM50" s="63"/>
      <c r="AN50" s="63"/>
      <c r="AO50" s="63" t="s">
        <v>105</v>
      </c>
      <c r="AP50" s="65" t="s">
        <v>15</v>
      </c>
      <c r="AQ50" s="65"/>
      <c r="AR50" s="65"/>
      <c r="AS50" t="s">
        <v>40</v>
      </c>
      <c r="AT50" t="s">
        <v>19</v>
      </c>
    </row>
    <row r="51" spans="1:46" x14ac:dyDescent="0.15">
      <c r="A51" s="61">
        <v>41</v>
      </c>
      <c r="B51" s="64">
        <v>41836</v>
      </c>
      <c r="C51" s="62" t="s">
        <v>9</v>
      </c>
      <c r="D51" s="63" t="s">
        <v>10</v>
      </c>
      <c r="E51" s="63"/>
      <c r="F51" s="63" t="s">
        <v>104</v>
      </c>
      <c r="G51" s="64">
        <v>41820</v>
      </c>
      <c r="H51" s="65" t="s">
        <v>12</v>
      </c>
      <c r="I51" s="65" t="s">
        <v>15</v>
      </c>
      <c r="J51" s="63"/>
      <c r="K51" s="63" t="s">
        <v>121</v>
      </c>
      <c r="L51" s="63" t="s">
        <v>95</v>
      </c>
      <c r="M51" s="63">
        <v>115.9</v>
      </c>
      <c r="N51" s="63">
        <v>35.6</v>
      </c>
      <c r="O51" s="63"/>
      <c r="P51" s="63"/>
      <c r="Q51" s="63"/>
      <c r="R51" s="67"/>
      <c r="S51" s="63"/>
      <c r="T51" s="63"/>
      <c r="U51" s="63"/>
      <c r="V51" s="63"/>
      <c r="W51" s="63">
        <v>24.3</v>
      </c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>
        <v>26.3</v>
      </c>
      <c r="AI51" s="63"/>
      <c r="AJ51" s="63"/>
      <c r="AK51" s="63"/>
      <c r="AL51" s="63"/>
      <c r="AM51" s="63"/>
      <c r="AN51" s="63"/>
      <c r="AO51" s="63" t="s">
        <v>105</v>
      </c>
      <c r="AP51" s="65" t="s">
        <v>15</v>
      </c>
      <c r="AQ51" s="65"/>
      <c r="AR51" s="65"/>
      <c r="AS51" t="s">
        <v>122</v>
      </c>
      <c r="AT51" t="s">
        <v>19</v>
      </c>
    </row>
    <row r="52" spans="1:46" x14ac:dyDescent="0.15">
      <c r="A52" s="61">
        <v>42</v>
      </c>
      <c r="B52" s="64">
        <v>41836</v>
      </c>
      <c r="C52" s="62" t="s">
        <v>9</v>
      </c>
      <c r="D52" s="63" t="s">
        <v>10</v>
      </c>
      <c r="E52" s="63"/>
      <c r="F52" s="63" t="s">
        <v>104</v>
      </c>
      <c r="G52" s="64">
        <v>41820</v>
      </c>
      <c r="H52" s="65" t="s">
        <v>12</v>
      </c>
      <c r="I52" s="65" t="s">
        <v>15</v>
      </c>
      <c r="J52" s="65"/>
      <c r="K52" s="63" t="s">
        <v>13</v>
      </c>
      <c r="L52" s="63" t="s">
        <v>95</v>
      </c>
      <c r="M52" s="63">
        <v>134.9</v>
      </c>
      <c r="N52" s="63">
        <v>34</v>
      </c>
      <c r="O52" s="63"/>
      <c r="P52" s="63"/>
      <c r="Q52" s="63"/>
      <c r="R52" s="67"/>
      <c r="S52" s="63"/>
      <c r="T52" s="63"/>
      <c r="U52" s="63"/>
      <c r="V52" s="63"/>
      <c r="W52" s="63">
        <v>19.850000000000001</v>
      </c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>
        <v>25.5</v>
      </c>
      <c r="AI52" s="63"/>
      <c r="AJ52" s="63"/>
      <c r="AK52" s="63"/>
      <c r="AL52" s="63"/>
      <c r="AM52" s="63"/>
      <c r="AN52" s="63"/>
      <c r="AO52" s="63" t="s">
        <v>105</v>
      </c>
      <c r="AP52" s="65" t="s">
        <v>15</v>
      </c>
      <c r="AQ52" s="65"/>
      <c r="AR52" s="65"/>
      <c r="AS52" t="s">
        <v>16</v>
      </c>
      <c r="AT52" t="s">
        <v>86</v>
      </c>
    </row>
    <row r="53" spans="1:46" x14ac:dyDescent="0.15">
      <c r="A53" s="61">
        <v>43</v>
      </c>
      <c r="B53" s="64">
        <v>41836</v>
      </c>
      <c r="C53" s="62" t="s">
        <v>9</v>
      </c>
      <c r="D53" s="63" t="s">
        <v>10</v>
      </c>
      <c r="E53" s="63"/>
      <c r="F53" s="63" t="s">
        <v>104</v>
      </c>
      <c r="G53" s="64">
        <v>41495</v>
      </c>
      <c r="H53" s="65" t="s">
        <v>12</v>
      </c>
      <c r="I53" s="65" t="s">
        <v>15</v>
      </c>
      <c r="J53" s="65"/>
      <c r="K53" s="63" t="s">
        <v>18</v>
      </c>
      <c r="L53" s="63" t="s">
        <v>95</v>
      </c>
      <c r="M53" s="63">
        <v>121.91</v>
      </c>
      <c r="N53" s="63">
        <v>37.33</v>
      </c>
      <c r="O53" s="63"/>
      <c r="P53" s="63"/>
      <c r="Q53" s="63"/>
      <c r="R53" s="67"/>
      <c r="S53" s="63"/>
      <c r="T53" s="63"/>
      <c r="U53" s="63"/>
      <c r="V53" s="63"/>
      <c r="W53" s="63">
        <v>21.42</v>
      </c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>
        <v>26.2</v>
      </c>
      <c r="AI53" s="63"/>
      <c r="AJ53" s="63"/>
      <c r="AK53" s="63"/>
      <c r="AL53" s="63"/>
      <c r="AM53" s="63"/>
      <c r="AN53" s="63"/>
      <c r="AO53" s="63" t="s">
        <v>105</v>
      </c>
      <c r="AP53" s="65" t="s">
        <v>15</v>
      </c>
      <c r="AQ53" s="65"/>
      <c r="AR53" s="65"/>
      <c r="AS53" t="s">
        <v>82</v>
      </c>
      <c r="AT53" t="s">
        <v>19</v>
      </c>
    </row>
    <row r="54" spans="1:46" x14ac:dyDescent="0.15">
      <c r="A54" s="61">
        <v>44</v>
      </c>
      <c r="B54" s="64">
        <v>41836</v>
      </c>
      <c r="C54" s="62" t="s">
        <v>9</v>
      </c>
      <c r="D54" s="63" t="s">
        <v>10</v>
      </c>
      <c r="E54" s="63"/>
      <c r="F54" s="63" t="s">
        <v>104</v>
      </c>
      <c r="G54" s="64">
        <v>41821</v>
      </c>
      <c r="H54" s="65" t="s">
        <v>12</v>
      </c>
      <c r="I54" s="65" t="s">
        <v>15</v>
      </c>
      <c r="J54" s="65"/>
      <c r="K54" s="63" t="s">
        <v>20</v>
      </c>
      <c r="L54" s="63" t="s">
        <v>95</v>
      </c>
      <c r="M54" s="63">
        <v>116.6</v>
      </c>
      <c r="N54" s="63">
        <v>34.799999999999997</v>
      </c>
      <c r="O54" s="63"/>
      <c r="P54" s="63"/>
      <c r="Q54" s="63"/>
      <c r="R54" s="67"/>
      <c r="S54" s="63"/>
      <c r="T54" s="63"/>
      <c r="U54" s="63"/>
      <c r="V54" s="63"/>
      <c r="W54" s="63">
        <v>19.3</v>
      </c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>
        <v>23.3</v>
      </c>
      <c r="AI54" s="63"/>
      <c r="AJ54" s="63"/>
      <c r="AK54" s="63"/>
      <c r="AL54" s="63"/>
      <c r="AM54" s="63"/>
      <c r="AN54" s="63"/>
      <c r="AO54" s="63" t="s">
        <v>105</v>
      </c>
      <c r="AP54" s="65" t="s">
        <v>15</v>
      </c>
      <c r="AQ54" s="65"/>
      <c r="AR54" s="65"/>
      <c r="AS54" t="s">
        <v>111</v>
      </c>
      <c r="AT54" t="s">
        <v>19</v>
      </c>
    </row>
    <row r="55" spans="1:46" x14ac:dyDescent="0.15">
      <c r="A55" s="61">
        <v>45</v>
      </c>
      <c r="B55" s="64">
        <v>41836</v>
      </c>
      <c r="C55" s="62" t="s">
        <v>9</v>
      </c>
      <c r="D55" s="63" t="s">
        <v>10</v>
      </c>
      <c r="E55" s="63"/>
      <c r="F55" s="63" t="s">
        <v>104</v>
      </c>
      <c r="G55" s="64">
        <v>41559</v>
      </c>
      <c r="H55" s="65" t="s">
        <v>12</v>
      </c>
      <c r="I55" s="65" t="s">
        <v>15</v>
      </c>
      <c r="J55" s="65"/>
      <c r="K55" s="63" t="s">
        <v>250</v>
      </c>
      <c r="L55" s="63" t="s">
        <v>95</v>
      </c>
      <c r="M55" s="63">
        <v>109</v>
      </c>
      <c r="N55" s="63">
        <v>32</v>
      </c>
      <c r="O55" s="63"/>
      <c r="P55" s="63"/>
      <c r="Q55" s="63"/>
      <c r="R55" s="67"/>
      <c r="S55" s="63"/>
      <c r="T55" s="63"/>
      <c r="U55" s="63"/>
      <c r="V55" s="63"/>
      <c r="W55" s="63">
        <v>20</v>
      </c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>
        <v>24</v>
      </c>
      <c r="AI55" s="63"/>
      <c r="AJ55" s="63"/>
      <c r="AK55" s="63"/>
      <c r="AL55" s="63"/>
      <c r="AM55" s="63"/>
      <c r="AN55" s="63"/>
      <c r="AO55" s="63" t="s">
        <v>105</v>
      </c>
      <c r="AP55" s="65" t="s">
        <v>15</v>
      </c>
      <c r="AQ55" s="65"/>
      <c r="AR55" s="65"/>
      <c r="AS55" t="s">
        <v>8</v>
      </c>
      <c r="AT55" t="s">
        <v>86</v>
      </c>
    </row>
    <row r="56" spans="1:46" x14ac:dyDescent="0.15">
      <c r="A56" s="61">
        <v>46</v>
      </c>
      <c r="B56" s="64">
        <v>41836</v>
      </c>
      <c r="C56" s="62" t="s">
        <v>242</v>
      </c>
      <c r="D56" s="63" t="s">
        <v>243</v>
      </c>
      <c r="E56" s="63"/>
      <c r="F56" s="63" t="s">
        <v>248</v>
      </c>
      <c r="G56" s="64">
        <v>41820</v>
      </c>
      <c r="H56" s="65" t="s">
        <v>245</v>
      </c>
      <c r="I56" s="65" t="s">
        <v>246</v>
      </c>
      <c r="J56" s="65">
        <v>6.34</v>
      </c>
      <c r="K56" s="63" t="s">
        <v>120</v>
      </c>
      <c r="L56" s="63" t="s">
        <v>95</v>
      </c>
      <c r="M56" s="63">
        <v>112.73</v>
      </c>
      <c r="N56" s="63">
        <v>31.97</v>
      </c>
      <c r="O56" s="63"/>
      <c r="P56" s="63"/>
      <c r="Q56" s="63"/>
      <c r="R56" s="67"/>
      <c r="S56" s="63"/>
      <c r="T56" s="63"/>
      <c r="U56" s="63"/>
      <c r="V56" s="63"/>
      <c r="W56" s="63">
        <v>18.7</v>
      </c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>
        <v>23.04</v>
      </c>
      <c r="AI56" s="63"/>
      <c r="AJ56" s="63"/>
      <c r="AK56" s="63"/>
      <c r="AL56" s="63"/>
      <c r="AM56" s="63"/>
      <c r="AN56" s="63"/>
      <c r="AO56" s="63" t="s">
        <v>105</v>
      </c>
      <c r="AP56" s="65" t="s">
        <v>15</v>
      </c>
      <c r="AQ56" s="65"/>
      <c r="AR56" s="65"/>
      <c r="AS56" t="s">
        <v>40</v>
      </c>
      <c r="AT56" t="s">
        <v>19</v>
      </c>
    </row>
    <row r="57" spans="1:46" x14ac:dyDescent="0.15">
      <c r="A57" s="61">
        <v>47</v>
      </c>
      <c r="B57" s="64">
        <v>41839</v>
      </c>
      <c r="C57" s="62" t="s">
        <v>9</v>
      </c>
      <c r="D57" s="63" t="s">
        <v>10</v>
      </c>
      <c r="E57" s="63"/>
      <c r="F57" s="63" t="s">
        <v>248</v>
      </c>
      <c r="G57" s="64">
        <v>41738</v>
      </c>
      <c r="H57" s="65" t="s">
        <v>15</v>
      </c>
      <c r="I57" s="65" t="s">
        <v>124</v>
      </c>
      <c r="J57" s="65"/>
      <c r="K57" s="63" t="s">
        <v>150</v>
      </c>
      <c r="L57" s="63" t="s">
        <v>95</v>
      </c>
      <c r="M57" s="63">
        <v>83.92</v>
      </c>
      <c r="N57" s="63">
        <v>41.24</v>
      </c>
      <c r="O57" s="63"/>
      <c r="P57" s="63"/>
      <c r="Q57" s="63"/>
      <c r="R57" s="67"/>
      <c r="S57" s="63"/>
      <c r="T57" s="63"/>
      <c r="U57" s="63"/>
      <c r="V57" s="63"/>
      <c r="W57" s="63">
        <v>21.58</v>
      </c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>
        <v>26.22</v>
      </c>
      <c r="AI57" s="63"/>
      <c r="AJ57" s="63"/>
      <c r="AK57" s="63"/>
      <c r="AL57" s="63"/>
      <c r="AM57" s="63"/>
      <c r="AN57" s="63"/>
      <c r="AO57" s="63" t="s">
        <v>105</v>
      </c>
      <c r="AP57" s="65" t="s">
        <v>15</v>
      </c>
      <c r="AQ57" s="65"/>
      <c r="AR57" s="65"/>
      <c r="AS57" s="82" t="s">
        <v>5</v>
      </c>
      <c r="AT57" t="s">
        <v>86</v>
      </c>
    </row>
    <row r="58" spans="1:46" x14ac:dyDescent="0.15">
      <c r="A58" s="61">
        <v>48</v>
      </c>
      <c r="B58" s="64">
        <v>41836</v>
      </c>
      <c r="C58" s="62" t="s">
        <v>9</v>
      </c>
      <c r="D58" s="63" t="s">
        <v>10</v>
      </c>
      <c r="E58" s="63"/>
      <c r="F58" s="63" t="s">
        <v>248</v>
      </c>
      <c r="G58" s="64">
        <v>41468</v>
      </c>
      <c r="H58" s="65" t="s">
        <v>15</v>
      </c>
      <c r="I58" s="65" t="s">
        <v>124</v>
      </c>
      <c r="J58" s="65"/>
      <c r="K58" s="63" t="s">
        <v>251</v>
      </c>
      <c r="L58" s="63" t="s">
        <v>95</v>
      </c>
      <c r="M58" s="63">
        <v>206.29</v>
      </c>
      <c r="N58" s="63">
        <v>34.869999999999997</v>
      </c>
      <c r="O58" s="63"/>
      <c r="P58" s="63"/>
      <c r="Q58" s="63"/>
      <c r="R58" s="67"/>
      <c r="S58" s="63"/>
      <c r="T58" s="63"/>
      <c r="U58" s="63"/>
      <c r="V58" s="63"/>
      <c r="W58" s="63">
        <v>15.74</v>
      </c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>
        <v>23.42</v>
      </c>
      <c r="AI58" s="63"/>
      <c r="AJ58" s="63"/>
      <c r="AK58" s="63"/>
      <c r="AL58" s="63"/>
      <c r="AM58" s="63"/>
      <c r="AN58" s="63"/>
      <c r="AO58" s="63" t="s">
        <v>105</v>
      </c>
      <c r="AP58" s="65" t="s">
        <v>15</v>
      </c>
      <c r="AQ58" s="65"/>
      <c r="AR58" s="65"/>
      <c r="AS58" s="82" t="s">
        <v>208</v>
      </c>
      <c r="AT58" t="s">
        <v>86</v>
      </c>
    </row>
    <row r="59" spans="1:46" x14ac:dyDescent="0.15">
      <c r="A59" s="61">
        <v>49</v>
      </c>
      <c r="B59" s="64">
        <v>41839</v>
      </c>
      <c r="C59" s="62" t="s">
        <v>252</v>
      </c>
      <c r="D59" s="63" t="s">
        <v>253</v>
      </c>
      <c r="E59" s="63"/>
      <c r="F59" s="63" t="s">
        <v>266</v>
      </c>
      <c r="G59" s="64">
        <v>41820</v>
      </c>
      <c r="H59" s="65" t="s">
        <v>255</v>
      </c>
      <c r="I59" s="65" t="s">
        <v>256</v>
      </c>
      <c r="J59" s="65"/>
      <c r="K59" s="63" t="s">
        <v>257</v>
      </c>
      <c r="L59" s="63" t="s">
        <v>95</v>
      </c>
      <c r="M59" s="63">
        <v>101.06</v>
      </c>
      <c r="N59" s="63">
        <v>30.07</v>
      </c>
      <c r="O59" s="63"/>
      <c r="P59" s="63"/>
      <c r="Q59" s="63"/>
      <c r="R59" s="63"/>
      <c r="S59" s="63"/>
      <c r="T59" s="63"/>
      <c r="U59" s="63"/>
      <c r="V59" s="63"/>
      <c r="W59" s="63">
        <v>19.25</v>
      </c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>
        <v>22.26</v>
      </c>
      <c r="AI59" s="63"/>
      <c r="AJ59" s="63"/>
      <c r="AK59" s="63"/>
      <c r="AL59" s="63"/>
      <c r="AM59" s="63"/>
      <c r="AN59" s="63"/>
      <c r="AO59" s="63"/>
      <c r="AP59" s="63"/>
      <c r="AQ59" s="63"/>
    </row>
    <row r="60" spans="1:46" x14ac:dyDescent="0.15">
      <c r="A60" s="61">
        <v>50</v>
      </c>
      <c r="B60" s="64">
        <v>41839</v>
      </c>
      <c r="C60" s="62" t="s">
        <v>252</v>
      </c>
      <c r="D60" s="63" t="s">
        <v>253</v>
      </c>
      <c r="E60" s="63"/>
      <c r="F60" s="63" t="s">
        <v>266</v>
      </c>
      <c r="G60" s="91">
        <v>41820</v>
      </c>
      <c r="H60" s="65" t="s">
        <v>255</v>
      </c>
      <c r="I60" s="65" t="s">
        <v>256</v>
      </c>
      <c r="J60" s="65"/>
      <c r="K60" s="63" t="s">
        <v>260</v>
      </c>
      <c r="L60" s="63" t="s">
        <v>95</v>
      </c>
      <c r="M60" s="63">
        <v>132.80000000000001</v>
      </c>
      <c r="N60" s="63">
        <v>31.86</v>
      </c>
      <c r="O60" s="63"/>
      <c r="P60" s="63"/>
      <c r="Q60" s="63"/>
      <c r="R60" s="67"/>
      <c r="S60" s="63"/>
      <c r="T60" s="63"/>
      <c r="U60" s="63"/>
      <c r="V60" s="63"/>
      <c r="W60" s="63">
        <v>18.75</v>
      </c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>
        <v>21.25</v>
      </c>
      <c r="AI60" s="63"/>
      <c r="AJ60" s="63"/>
      <c r="AK60" s="63"/>
      <c r="AL60" s="63"/>
      <c r="AM60" s="63"/>
      <c r="AN60" s="63"/>
      <c r="AO60" s="63"/>
      <c r="AP60" s="63"/>
      <c r="AQ60" s="63"/>
    </row>
    <row r="61" spans="1:46" x14ac:dyDescent="0.15">
      <c r="B61" s="64">
        <v>41839</v>
      </c>
      <c r="C61" s="62" t="s">
        <v>252</v>
      </c>
      <c r="D61" s="63" t="s">
        <v>253</v>
      </c>
      <c r="E61" s="63"/>
      <c r="F61" s="63" t="s">
        <v>266</v>
      </c>
      <c r="G61" s="91">
        <v>41820</v>
      </c>
      <c r="H61" s="65" t="s">
        <v>255</v>
      </c>
      <c r="I61" s="65" t="s">
        <v>256</v>
      </c>
      <c r="J61" s="65"/>
      <c r="K61" s="63" t="s">
        <v>288</v>
      </c>
      <c r="L61" s="63" t="s">
        <v>95</v>
      </c>
      <c r="M61" s="63">
        <v>115.9</v>
      </c>
      <c r="N61" s="63">
        <v>35.6</v>
      </c>
      <c r="O61" s="63"/>
      <c r="P61" s="63"/>
      <c r="Q61" s="63"/>
      <c r="R61" s="67"/>
      <c r="S61" s="63"/>
      <c r="T61" s="63"/>
      <c r="U61" s="63"/>
      <c r="V61" s="63"/>
      <c r="W61" s="63">
        <v>24.3</v>
      </c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>
        <v>26.3</v>
      </c>
    </row>
    <row r="62" spans="1:46" x14ac:dyDescent="0.15">
      <c r="A62" s="61"/>
      <c r="B62" s="64">
        <v>41836</v>
      </c>
      <c r="C62" s="62" t="s">
        <v>9</v>
      </c>
      <c r="D62" s="63" t="s">
        <v>10</v>
      </c>
      <c r="E62" s="63"/>
      <c r="F62" s="63" t="s">
        <v>104</v>
      </c>
      <c r="G62" s="64">
        <v>41823</v>
      </c>
      <c r="H62" s="65" t="s">
        <v>12</v>
      </c>
      <c r="I62" s="65" t="s">
        <v>15</v>
      </c>
      <c r="J62" s="63"/>
      <c r="K62" s="149" t="s">
        <v>277</v>
      </c>
      <c r="L62" s="63" t="s">
        <v>95</v>
      </c>
      <c r="M62" s="63">
        <v>99</v>
      </c>
      <c r="N62" s="63">
        <v>34.5</v>
      </c>
      <c r="O62" s="63"/>
      <c r="P62" s="63"/>
      <c r="Q62" s="63"/>
      <c r="R62" s="67"/>
      <c r="S62" s="63"/>
      <c r="T62" s="63"/>
      <c r="U62" s="63"/>
      <c r="V62" s="63"/>
      <c r="W62" s="63">
        <v>21.5</v>
      </c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>
        <v>25.5</v>
      </c>
      <c r="AI62" s="63"/>
      <c r="AJ62" s="63"/>
      <c r="AK62" s="63"/>
      <c r="AL62" s="63"/>
      <c r="AM62" s="63"/>
      <c r="AN62" s="63"/>
      <c r="AO62" s="63" t="s">
        <v>105</v>
      </c>
      <c r="AP62" s="65" t="s">
        <v>15</v>
      </c>
      <c r="AQ62" s="65"/>
      <c r="AR62" s="65"/>
      <c r="AS62" t="s">
        <v>40</v>
      </c>
      <c r="AT62" t="s">
        <v>19</v>
      </c>
    </row>
    <row r="63" spans="1:46" x14ac:dyDescent="0.15">
      <c r="A63" s="61">
        <v>4954</v>
      </c>
      <c r="B63" s="152">
        <v>41830</v>
      </c>
      <c r="C63" s="62" t="s">
        <v>289</v>
      </c>
      <c r="D63" s="63" t="s">
        <v>290</v>
      </c>
      <c r="E63" s="63"/>
      <c r="F63" s="63" t="s">
        <v>300</v>
      </c>
      <c r="G63" s="64">
        <v>41500</v>
      </c>
      <c r="H63" s="65" t="s">
        <v>292</v>
      </c>
      <c r="I63" s="65" t="s">
        <v>293</v>
      </c>
      <c r="J63" s="65"/>
      <c r="K63" s="63" t="s">
        <v>294</v>
      </c>
      <c r="L63" s="63" t="s">
        <v>95</v>
      </c>
      <c r="M63" s="63">
        <v>99</v>
      </c>
      <c r="N63" s="63">
        <v>35</v>
      </c>
      <c r="O63" s="63"/>
      <c r="P63" s="63"/>
      <c r="Q63" s="63"/>
      <c r="R63" s="67"/>
      <c r="S63" s="63"/>
      <c r="T63" s="63"/>
      <c r="U63" s="63"/>
      <c r="V63" s="63"/>
      <c r="W63" s="63">
        <v>22</v>
      </c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>
        <v>26</v>
      </c>
    </row>
  </sheetData>
  <sheetProtection algorithmName="SHA-512" hashValue="yzDNweQ4FbjVsJ3fmB8eWGKTGUQ1AMQYtSn2q+Vf3dcZeqvx2mW7D7CYjJ8FWF0jiRXbB0esdOMWFi9GBdkmHQ==" saltValue="SByt2N9daNNK9XD447gmBQ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Q51"/>
  <sheetViews>
    <sheetView zoomScale="89" zoomScaleNormal="130" workbookViewId="0">
      <selection activeCell="A2" sqref="A2:XFD51"/>
    </sheetView>
  </sheetViews>
  <sheetFormatPr baseColWidth="10" defaultColWidth="15.5" defaultRowHeight="13" x14ac:dyDescent="0.15"/>
  <cols>
    <col min="1" max="1" width="4.5" customWidth="1"/>
    <col min="3" max="3" width="6.1640625" customWidth="1"/>
    <col min="4" max="4" width="9.83203125" customWidth="1"/>
    <col min="5" max="5" width="7.1640625" customWidth="1"/>
    <col min="6" max="6" width="10.1640625" customWidth="1"/>
    <col min="8" max="8" width="8.6640625" customWidth="1"/>
    <col min="9" max="9" width="11.5" customWidth="1"/>
    <col min="10" max="10" width="10.33203125" customWidth="1"/>
  </cols>
  <sheetData>
    <row r="1" spans="1:43" ht="56" x14ac:dyDescent="0.15">
      <c r="A1" s="68" t="s">
        <v>36</v>
      </c>
      <c r="B1" s="68" t="s">
        <v>37</v>
      </c>
      <c r="C1" s="69" t="s">
        <v>38</v>
      </c>
      <c r="D1" s="70" t="s">
        <v>39</v>
      </c>
      <c r="E1" s="70" t="s">
        <v>117</v>
      </c>
      <c r="F1" s="70" t="s">
        <v>118</v>
      </c>
      <c r="G1" s="68" t="s">
        <v>157</v>
      </c>
      <c r="H1" s="71" t="s">
        <v>158</v>
      </c>
      <c r="I1" s="71" t="s">
        <v>159</v>
      </c>
      <c r="J1" s="71" t="s">
        <v>160</v>
      </c>
      <c r="K1" s="70" t="s">
        <v>161</v>
      </c>
      <c r="L1" s="68" t="s">
        <v>116</v>
      </c>
      <c r="M1" s="72" t="s">
        <v>162</v>
      </c>
      <c r="N1" s="73" t="s">
        <v>184</v>
      </c>
      <c r="O1" s="73" t="s">
        <v>185</v>
      </c>
      <c r="P1" s="73" t="s">
        <v>92</v>
      </c>
      <c r="Q1" s="73" t="s">
        <v>93</v>
      </c>
      <c r="R1" s="73" t="s">
        <v>106</v>
      </c>
      <c r="S1" s="73" t="s">
        <v>41</v>
      </c>
      <c r="T1" s="73" t="s">
        <v>76</v>
      </c>
      <c r="U1" s="73" t="s">
        <v>2</v>
      </c>
      <c r="V1" s="74" t="s">
        <v>3</v>
      </c>
      <c r="W1" s="75" t="s">
        <v>4</v>
      </c>
      <c r="X1" s="75" t="s">
        <v>113</v>
      </c>
      <c r="Y1" s="75" t="s">
        <v>114</v>
      </c>
      <c r="Z1" s="75" t="s">
        <v>130</v>
      </c>
      <c r="AA1" s="75" t="s">
        <v>131</v>
      </c>
      <c r="AB1" s="75" t="s">
        <v>54</v>
      </c>
      <c r="AC1" s="75" t="s">
        <v>55</v>
      </c>
      <c r="AD1" s="75" t="s">
        <v>56</v>
      </c>
      <c r="AE1" s="76" t="s">
        <v>57</v>
      </c>
      <c r="AF1" s="77" t="s">
        <v>58</v>
      </c>
      <c r="AG1" s="77" t="s">
        <v>59</v>
      </c>
      <c r="AH1" s="78" t="s">
        <v>60</v>
      </c>
      <c r="AI1" s="78" t="s">
        <v>137</v>
      </c>
      <c r="AJ1" s="78" t="s">
        <v>138</v>
      </c>
      <c r="AK1" s="78" t="s">
        <v>139</v>
      </c>
      <c r="AL1" s="79" t="s">
        <v>140</v>
      </c>
      <c r="AM1" s="80" t="s">
        <v>141</v>
      </c>
      <c r="AN1" s="80" t="s">
        <v>142</v>
      </c>
      <c r="AO1" s="81" t="s">
        <v>143</v>
      </c>
      <c r="AP1" s="71" t="s">
        <v>171</v>
      </c>
      <c r="AQ1" s="68" t="s">
        <v>172</v>
      </c>
    </row>
    <row r="2" spans="1:43" x14ac:dyDescent="0.15">
      <c r="A2" s="61">
        <v>1</v>
      </c>
      <c r="B2" s="90">
        <v>41486</v>
      </c>
      <c r="C2" s="62" t="s">
        <v>9</v>
      </c>
      <c r="D2" s="63" t="s">
        <v>10</v>
      </c>
      <c r="E2" s="63"/>
      <c r="F2" s="63" t="s">
        <v>11</v>
      </c>
      <c r="G2" s="64">
        <v>41457</v>
      </c>
      <c r="H2" s="65" t="s">
        <v>34</v>
      </c>
      <c r="I2" s="65" t="s">
        <v>35</v>
      </c>
      <c r="J2" s="63"/>
      <c r="K2" s="63" t="s">
        <v>101</v>
      </c>
      <c r="L2" s="63" t="s">
        <v>95</v>
      </c>
      <c r="M2" s="66">
        <v>100</v>
      </c>
      <c r="N2" s="66">
        <v>26</v>
      </c>
      <c r="O2" s="63"/>
      <c r="P2" s="63"/>
      <c r="Q2" s="63"/>
      <c r="R2" s="67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 t="s">
        <v>14</v>
      </c>
      <c r="AM2" s="65" t="s">
        <v>15</v>
      </c>
      <c r="AN2" s="65"/>
      <c r="AO2" s="65"/>
      <c r="AP2" t="s">
        <v>24</v>
      </c>
      <c r="AQ2" t="s">
        <v>25</v>
      </c>
    </row>
    <row r="3" spans="1:43" x14ac:dyDescent="0.15">
      <c r="A3" s="61">
        <v>2</v>
      </c>
      <c r="B3" s="90">
        <v>41486</v>
      </c>
      <c r="C3" s="62" t="s">
        <v>9</v>
      </c>
      <c r="D3" s="63" t="s">
        <v>10</v>
      </c>
      <c r="E3" s="63"/>
      <c r="F3" s="63" t="s">
        <v>11</v>
      </c>
      <c r="G3" s="64">
        <v>41455</v>
      </c>
      <c r="H3" s="65" t="s">
        <v>34</v>
      </c>
      <c r="I3" s="65" t="s">
        <v>35</v>
      </c>
      <c r="J3" s="63"/>
      <c r="K3" s="63" t="s">
        <v>121</v>
      </c>
      <c r="L3" s="63" t="s">
        <v>95</v>
      </c>
      <c r="M3" s="63">
        <v>116</v>
      </c>
      <c r="N3" s="63">
        <v>27.7</v>
      </c>
      <c r="O3" s="63"/>
      <c r="P3" s="63"/>
      <c r="Q3" s="63"/>
      <c r="R3" s="67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 t="s">
        <v>14</v>
      </c>
      <c r="AM3" s="65" t="s">
        <v>15</v>
      </c>
      <c r="AN3" s="65"/>
      <c r="AO3" s="65"/>
      <c r="AP3" t="s">
        <v>122</v>
      </c>
      <c r="AQ3" t="s">
        <v>25</v>
      </c>
    </row>
    <row r="4" spans="1:43" x14ac:dyDescent="0.15">
      <c r="A4" s="61">
        <v>3</v>
      </c>
      <c r="B4" s="90">
        <v>41486</v>
      </c>
      <c r="C4" s="62" t="s">
        <v>9</v>
      </c>
      <c r="D4" s="63" t="s">
        <v>10</v>
      </c>
      <c r="E4" s="63"/>
      <c r="F4" s="63" t="s">
        <v>11</v>
      </c>
      <c r="G4" s="64">
        <v>41455</v>
      </c>
      <c r="H4" s="65" t="s">
        <v>12</v>
      </c>
      <c r="I4" s="65" t="s">
        <v>15</v>
      </c>
      <c r="J4" s="65"/>
      <c r="K4" s="63" t="s">
        <v>13</v>
      </c>
      <c r="L4" s="63" t="s">
        <v>95</v>
      </c>
      <c r="M4" s="63">
        <v>124.5</v>
      </c>
      <c r="N4" s="63">
        <v>26.45</v>
      </c>
      <c r="O4" s="63"/>
      <c r="P4" s="63"/>
      <c r="Q4" s="63"/>
      <c r="R4" s="67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 t="s">
        <v>14</v>
      </c>
      <c r="AM4" s="65" t="s">
        <v>15</v>
      </c>
      <c r="AN4" s="65"/>
      <c r="AO4" s="65"/>
      <c r="AP4" t="s">
        <v>16</v>
      </c>
      <c r="AQ4" t="s">
        <v>86</v>
      </c>
    </row>
    <row r="5" spans="1:43" x14ac:dyDescent="0.15">
      <c r="A5" s="61">
        <v>4</v>
      </c>
      <c r="B5" s="90">
        <v>41486</v>
      </c>
      <c r="C5" s="62" t="s">
        <v>9</v>
      </c>
      <c r="D5" s="63" t="s">
        <v>10</v>
      </c>
      <c r="E5" s="63"/>
      <c r="F5" s="63" t="s">
        <v>11</v>
      </c>
      <c r="G5" s="64">
        <v>41495</v>
      </c>
      <c r="H5" s="65" t="s">
        <v>12</v>
      </c>
      <c r="I5" s="65" t="s">
        <v>15</v>
      </c>
      <c r="J5" s="65"/>
      <c r="K5" s="63" t="s">
        <v>18</v>
      </c>
      <c r="L5" s="63" t="s">
        <v>95</v>
      </c>
      <c r="M5" s="63">
        <v>121.91</v>
      </c>
      <c r="N5" s="63">
        <v>27.56</v>
      </c>
      <c r="O5" s="63"/>
      <c r="P5" s="63"/>
      <c r="Q5" s="63"/>
      <c r="R5" s="67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 t="s">
        <v>14</v>
      </c>
      <c r="AM5" s="65" t="s">
        <v>15</v>
      </c>
      <c r="AN5" s="65"/>
      <c r="AO5" s="65"/>
      <c r="AP5" t="s">
        <v>82</v>
      </c>
      <c r="AQ5" t="s">
        <v>19</v>
      </c>
    </row>
    <row r="6" spans="1:43" x14ac:dyDescent="0.15">
      <c r="A6" s="61">
        <v>5</v>
      </c>
      <c r="B6" s="90">
        <v>41486</v>
      </c>
      <c r="C6" s="62" t="s">
        <v>9</v>
      </c>
      <c r="D6" s="63" t="s">
        <v>10</v>
      </c>
      <c r="E6" s="63"/>
      <c r="F6" s="63" t="s">
        <v>11</v>
      </c>
      <c r="G6" s="64">
        <v>41485</v>
      </c>
      <c r="H6" s="65" t="s">
        <v>12</v>
      </c>
      <c r="I6" s="65" t="s">
        <v>15</v>
      </c>
      <c r="J6" s="65"/>
      <c r="K6" s="63" t="s">
        <v>20</v>
      </c>
      <c r="L6" s="63" t="s">
        <v>95</v>
      </c>
      <c r="M6" s="63">
        <v>116.6</v>
      </c>
      <c r="N6" s="63">
        <v>26.58</v>
      </c>
      <c r="O6" s="63"/>
      <c r="P6" s="63"/>
      <c r="Q6" s="63"/>
      <c r="R6" s="67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 t="s">
        <v>21</v>
      </c>
      <c r="AM6" s="65" t="s">
        <v>15</v>
      </c>
      <c r="AN6" s="65"/>
      <c r="AO6" s="65"/>
      <c r="AP6" t="s">
        <v>111</v>
      </c>
      <c r="AQ6" t="s">
        <v>19</v>
      </c>
    </row>
    <row r="7" spans="1:43" x14ac:dyDescent="0.15">
      <c r="A7" s="61">
        <v>6</v>
      </c>
      <c r="B7" s="90">
        <v>41486</v>
      </c>
      <c r="C7" s="62" t="s">
        <v>9</v>
      </c>
      <c r="D7" s="63" t="s">
        <v>10</v>
      </c>
      <c r="E7" s="63"/>
      <c r="F7" s="63" t="s">
        <v>11</v>
      </c>
      <c r="G7" s="64">
        <v>41395</v>
      </c>
      <c r="H7" s="65" t="s">
        <v>12</v>
      </c>
      <c r="I7" s="65" t="s">
        <v>15</v>
      </c>
      <c r="J7" s="65"/>
      <c r="K7" s="63" t="s">
        <v>250</v>
      </c>
      <c r="L7" s="63" t="s">
        <v>95</v>
      </c>
      <c r="M7" s="63">
        <v>109</v>
      </c>
      <c r="N7" s="63">
        <v>25</v>
      </c>
      <c r="O7" s="63"/>
      <c r="P7" s="63"/>
      <c r="Q7" s="63"/>
      <c r="R7" s="67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 t="s">
        <v>14</v>
      </c>
      <c r="AM7" s="65" t="s">
        <v>15</v>
      </c>
      <c r="AN7" s="65"/>
      <c r="AO7" s="65"/>
      <c r="AP7" t="s">
        <v>8</v>
      </c>
      <c r="AQ7" t="s">
        <v>86</v>
      </c>
    </row>
    <row r="8" spans="1:43" x14ac:dyDescent="0.15">
      <c r="A8" s="61">
        <v>7</v>
      </c>
      <c r="B8" s="90">
        <v>41486</v>
      </c>
      <c r="C8" s="62" t="s">
        <v>242</v>
      </c>
      <c r="D8" s="63" t="s">
        <v>243</v>
      </c>
      <c r="E8" s="63"/>
      <c r="F8" s="63" t="s">
        <v>244</v>
      </c>
      <c r="G8" s="64">
        <v>41455</v>
      </c>
      <c r="H8" s="65" t="s">
        <v>245</v>
      </c>
      <c r="I8" s="65" t="s">
        <v>246</v>
      </c>
      <c r="J8" s="65">
        <v>6.43</v>
      </c>
      <c r="K8" s="63" t="s">
        <v>120</v>
      </c>
      <c r="L8" s="63" t="s">
        <v>95</v>
      </c>
      <c r="M8" s="63">
        <v>114.19</v>
      </c>
      <c r="N8" s="63">
        <v>24.51</v>
      </c>
      <c r="O8" s="63"/>
      <c r="P8" s="63"/>
      <c r="Q8" s="63"/>
      <c r="R8" s="67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 t="s">
        <v>14</v>
      </c>
      <c r="AM8" s="65" t="s">
        <v>15</v>
      </c>
      <c r="AN8" s="65"/>
      <c r="AO8" s="65"/>
      <c r="AP8" t="s">
        <v>24</v>
      </c>
      <c r="AQ8" t="s">
        <v>25</v>
      </c>
    </row>
    <row r="9" spans="1:43" x14ac:dyDescent="0.15">
      <c r="A9" s="61">
        <v>8</v>
      </c>
      <c r="B9" s="90">
        <v>41486</v>
      </c>
      <c r="C9" s="62" t="s">
        <v>9</v>
      </c>
      <c r="D9" s="63" t="s">
        <v>10</v>
      </c>
      <c r="E9" s="63"/>
      <c r="F9" s="63" t="s">
        <v>11</v>
      </c>
      <c r="G9" s="64">
        <v>41457</v>
      </c>
      <c r="H9" s="65" t="s">
        <v>34</v>
      </c>
      <c r="I9" s="65" t="s">
        <v>35</v>
      </c>
      <c r="J9" s="63"/>
      <c r="K9" s="63" t="s">
        <v>123</v>
      </c>
      <c r="L9" s="63" t="s">
        <v>95</v>
      </c>
      <c r="M9" s="63">
        <v>100</v>
      </c>
      <c r="N9" s="63">
        <v>26</v>
      </c>
      <c r="O9" s="63"/>
      <c r="P9" s="63"/>
      <c r="Q9" s="63"/>
      <c r="R9" s="67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 t="s">
        <v>14</v>
      </c>
      <c r="AM9" s="65" t="s">
        <v>15</v>
      </c>
      <c r="AN9" s="65"/>
      <c r="AO9" s="65"/>
      <c r="AP9" t="s">
        <v>122</v>
      </c>
      <c r="AQ9" t="s">
        <v>25</v>
      </c>
    </row>
    <row r="10" spans="1:43" x14ac:dyDescent="0.15">
      <c r="A10" s="61">
        <v>9</v>
      </c>
      <c r="B10" s="90">
        <v>41486</v>
      </c>
      <c r="C10" s="62" t="s">
        <v>9</v>
      </c>
      <c r="D10" s="63" t="s">
        <v>10</v>
      </c>
      <c r="E10" s="63"/>
      <c r="F10" s="63" t="s">
        <v>11</v>
      </c>
      <c r="G10" s="64">
        <v>41455</v>
      </c>
      <c r="H10" s="65" t="s">
        <v>12</v>
      </c>
      <c r="I10" s="65" t="s">
        <v>15</v>
      </c>
      <c r="J10" s="65"/>
      <c r="K10" s="63" t="s">
        <v>148</v>
      </c>
      <c r="L10" s="63" t="s">
        <v>95</v>
      </c>
      <c r="M10" s="63">
        <v>128.04</v>
      </c>
      <c r="N10" s="63">
        <v>24.4618</v>
      </c>
      <c r="O10" s="63"/>
      <c r="P10" s="63"/>
      <c r="Q10" s="63"/>
      <c r="R10" s="67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 t="s">
        <v>14</v>
      </c>
      <c r="AM10" s="65" t="s">
        <v>15</v>
      </c>
      <c r="AN10" s="65"/>
      <c r="AO10" s="65"/>
      <c r="AP10" t="s">
        <v>149</v>
      </c>
      <c r="AQ10" t="s">
        <v>86</v>
      </c>
    </row>
    <row r="11" spans="1:43" x14ac:dyDescent="0.15">
      <c r="A11" s="61">
        <v>10</v>
      </c>
      <c r="B11" s="90">
        <v>41486</v>
      </c>
      <c r="C11" s="62" t="s">
        <v>9</v>
      </c>
      <c r="D11" s="63" t="s">
        <v>10</v>
      </c>
      <c r="E11" s="63"/>
      <c r="F11" s="63" t="s">
        <v>11</v>
      </c>
      <c r="G11" s="64">
        <v>41459</v>
      </c>
      <c r="H11" s="65" t="s">
        <v>15</v>
      </c>
      <c r="I11" s="65" t="s">
        <v>124</v>
      </c>
      <c r="J11" s="65"/>
      <c r="K11" s="63" t="s">
        <v>150</v>
      </c>
      <c r="L11" s="63" t="s">
        <v>95</v>
      </c>
      <c r="M11" s="63">
        <v>116.4</v>
      </c>
      <c r="N11" s="63">
        <v>22.24</v>
      </c>
      <c r="O11" s="63"/>
      <c r="P11" s="63"/>
      <c r="Q11" s="63"/>
      <c r="R11" s="67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 t="s">
        <v>14</v>
      </c>
      <c r="AM11" s="65" t="s">
        <v>15</v>
      </c>
      <c r="AN11" s="65"/>
      <c r="AO11" s="65"/>
      <c r="AP11" t="s">
        <v>81</v>
      </c>
      <c r="AQ11" t="s">
        <v>86</v>
      </c>
    </row>
    <row r="12" spans="1:43" x14ac:dyDescent="0.15">
      <c r="A12" s="61">
        <v>11</v>
      </c>
      <c r="B12" s="90">
        <v>41486</v>
      </c>
      <c r="C12" s="62" t="s">
        <v>9</v>
      </c>
      <c r="D12" s="63" t="s">
        <v>10</v>
      </c>
      <c r="E12" s="63"/>
      <c r="F12" s="63" t="s">
        <v>11</v>
      </c>
      <c r="G12" s="64">
        <v>41468</v>
      </c>
      <c r="H12" s="65" t="s">
        <v>15</v>
      </c>
      <c r="I12" s="65" t="s">
        <v>124</v>
      </c>
      <c r="J12" s="65"/>
      <c r="K12" s="63" t="s">
        <v>251</v>
      </c>
      <c r="L12" s="63" t="s">
        <v>95</v>
      </c>
      <c r="M12" s="63">
        <v>206.29</v>
      </c>
      <c r="N12" s="63">
        <v>22.59</v>
      </c>
      <c r="O12" s="63"/>
      <c r="P12" s="63"/>
      <c r="Q12" s="63"/>
      <c r="R12" s="67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 t="s">
        <v>14</v>
      </c>
      <c r="AM12" s="65" t="s">
        <v>15</v>
      </c>
      <c r="AN12" s="65"/>
      <c r="AO12" s="65"/>
      <c r="AP12" t="s">
        <v>208</v>
      </c>
      <c r="AQ12" t="s">
        <v>86</v>
      </c>
    </row>
    <row r="13" spans="1:43" x14ac:dyDescent="0.15">
      <c r="A13" s="61">
        <v>12</v>
      </c>
      <c r="B13" s="90">
        <v>41486</v>
      </c>
      <c r="C13" s="62" t="s">
        <v>252</v>
      </c>
      <c r="D13" s="63" t="s">
        <v>253</v>
      </c>
      <c r="E13" s="63"/>
      <c r="F13" s="63" t="s">
        <v>254</v>
      </c>
      <c r="G13" s="64">
        <v>41460</v>
      </c>
      <c r="H13" s="65" t="s">
        <v>255</v>
      </c>
      <c r="I13" s="65" t="s">
        <v>256</v>
      </c>
      <c r="J13" s="65"/>
      <c r="K13" s="63" t="s">
        <v>257</v>
      </c>
      <c r="L13" s="63" t="s">
        <v>95</v>
      </c>
      <c r="M13" s="63">
        <v>101.15</v>
      </c>
      <c r="N13" s="63">
        <v>27.35</v>
      </c>
      <c r="O13" s="63"/>
      <c r="P13" s="63"/>
      <c r="Q13" s="63"/>
      <c r="R13" s="67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5"/>
    </row>
    <row r="14" spans="1:43" x14ac:dyDescent="0.15">
      <c r="A14" s="61">
        <v>13</v>
      </c>
      <c r="B14" s="90">
        <v>41486</v>
      </c>
      <c r="C14" s="62" t="s">
        <v>252</v>
      </c>
      <c r="D14" s="63" t="s">
        <v>253</v>
      </c>
      <c r="E14" s="63"/>
      <c r="F14" s="63" t="s">
        <v>258</v>
      </c>
      <c r="G14" s="91">
        <v>41455</v>
      </c>
      <c r="H14" s="65" t="s">
        <v>255</v>
      </c>
      <c r="I14" s="65" t="s">
        <v>259</v>
      </c>
      <c r="J14" s="65"/>
      <c r="K14" s="63" t="s">
        <v>260</v>
      </c>
      <c r="L14" s="63" t="s">
        <v>95</v>
      </c>
      <c r="M14" s="63">
        <v>99.94</v>
      </c>
      <c r="N14" s="63">
        <v>25.05</v>
      </c>
      <c r="O14" s="63"/>
      <c r="P14" s="63"/>
      <c r="Q14" s="63"/>
      <c r="R14" s="67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5"/>
    </row>
    <row r="15" spans="1:43" x14ac:dyDescent="0.15">
      <c r="A15" s="61">
        <v>14</v>
      </c>
      <c r="B15" s="90">
        <v>41486</v>
      </c>
      <c r="C15" s="62" t="s">
        <v>9</v>
      </c>
      <c r="D15" s="63" t="s">
        <v>10</v>
      </c>
      <c r="E15" s="63"/>
      <c r="F15" s="63" t="s">
        <v>28</v>
      </c>
      <c r="G15" s="64">
        <v>41457</v>
      </c>
      <c r="H15" s="65" t="s">
        <v>34</v>
      </c>
      <c r="I15" s="65" t="s">
        <v>35</v>
      </c>
      <c r="J15" s="63"/>
      <c r="K15" s="63" t="s">
        <v>30</v>
      </c>
      <c r="L15" s="63" t="s">
        <v>95</v>
      </c>
      <c r="M15" s="66">
        <v>103</v>
      </c>
      <c r="N15" s="66">
        <v>26</v>
      </c>
      <c r="O15" s="63"/>
      <c r="P15" s="63"/>
      <c r="Q15" s="63"/>
      <c r="R15" s="67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>
        <v>17</v>
      </c>
      <c r="AF15" s="63"/>
      <c r="AG15" s="63"/>
      <c r="AH15" s="63"/>
      <c r="AI15" s="63"/>
      <c r="AJ15" s="63"/>
      <c r="AK15" s="63"/>
      <c r="AL15" s="63" t="s">
        <v>96</v>
      </c>
      <c r="AM15" s="65" t="s">
        <v>15</v>
      </c>
      <c r="AN15" s="65"/>
      <c r="AO15" s="65"/>
      <c r="AP15" t="s">
        <v>97</v>
      </c>
      <c r="AQ15" t="s">
        <v>25</v>
      </c>
    </row>
    <row r="16" spans="1:43" x14ac:dyDescent="0.15">
      <c r="A16" s="61">
        <v>15</v>
      </c>
      <c r="B16" s="90">
        <v>41486</v>
      </c>
      <c r="C16" s="62" t="s">
        <v>9</v>
      </c>
      <c r="D16" s="63" t="s">
        <v>10</v>
      </c>
      <c r="E16" s="63"/>
      <c r="F16" s="63" t="s">
        <v>28</v>
      </c>
      <c r="G16" s="64">
        <v>41455</v>
      </c>
      <c r="H16" s="65" t="s">
        <v>34</v>
      </c>
      <c r="I16" s="65" t="s">
        <v>35</v>
      </c>
      <c r="J16" s="63"/>
      <c r="K16" s="63" t="s">
        <v>121</v>
      </c>
      <c r="L16" s="63" t="s">
        <v>95</v>
      </c>
      <c r="M16" s="63">
        <v>120</v>
      </c>
      <c r="N16" s="66">
        <v>27.7</v>
      </c>
      <c r="O16" s="63"/>
      <c r="P16" s="63"/>
      <c r="Q16" s="63"/>
      <c r="R16" s="67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>
        <v>23.1</v>
      </c>
      <c r="AF16" s="63"/>
      <c r="AG16" s="63"/>
      <c r="AH16" s="63"/>
      <c r="AI16" s="63"/>
      <c r="AJ16" s="63"/>
      <c r="AK16" s="63"/>
      <c r="AL16" s="63" t="s">
        <v>96</v>
      </c>
      <c r="AM16" s="65" t="s">
        <v>15</v>
      </c>
      <c r="AN16" s="65"/>
      <c r="AO16" s="65"/>
      <c r="AP16" t="s">
        <v>122</v>
      </c>
      <c r="AQ16" t="s">
        <v>25</v>
      </c>
    </row>
    <row r="17" spans="1:43" x14ac:dyDescent="0.15">
      <c r="A17" s="61">
        <v>16</v>
      </c>
      <c r="B17" s="90">
        <v>41486</v>
      </c>
      <c r="C17" s="62" t="s">
        <v>9</v>
      </c>
      <c r="D17" s="63" t="s">
        <v>10</v>
      </c>
      <c r="E17" s="63"/>
      <c r="F17" s="63" t="s">
        <v>209</v>
      </c>
      <c r="G17" s="64">
        <v>41455</v>
      </c>
      <c r="H17" s="65" t="s">
        <v>12</v>
      </c>
      <c r="I17" s="65" t="s">
        <v>15</v>
      </c>
      <c r="J17" s="65"/>
      <c r="K17" s="63" t="s">
        <v>13</v>
      </c>
      <c r="L17" s="63" t="s">
        <v>95</v>
      </c>
      <c r="M17" s="63">
        <v>128.47999999999999</v>
      </c>
      <c r="N17" s="63">
        <v>26.45</v>
      </c>
      <c r="O17" s="63"/>
      <c r="P17" s="63"/>
      <c r="Q17" s="63"/>
      <c r="R17" s="67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>
        <v>17.5</v>
      </c>
      <c r="AF17" s="63"/>
      <c r="AG17" s="63"/>
      <c r="AH17" s="63"/>
      <c r="AI17" s="63"/>
      <c r="AJ17" s="63"/>
      <c r="AK17" s="63"/>
      <c r="AL17" s="63" t="s">
        <v>96</v>
      </c>
      <c r="AM17" s="65" t="s">
        <v>15</v>
      </c>
      <c r="AN17" s="65"/>
      <c r="AO17" s="65"/>
      <c r="AP17" t="s">
        <v>16</v>
      </c>
      <c r="AQ17" t="s">
        <v>86</v>
      </c>
    </row>
    <row r="18" spans="1:43" x14ac:dyDescent="0.15">
      <c r="A18" s="61">
        <v>17</v>
      </c>
      <c r="B18" s="90">
        <v>41486</v>
      </c>
      <c r="C18" s="62" t="s">
        <v>9</v>
      </c>
      <c r="D18" s="63" t="s">
        <v>10</v>
      </c>
      <c r="E18" s="63"/>
      <c r="F18" s="63" t="s">
        <v>209</v>
      </c>
      <c r="G18" s="64">
        <v>41495</v>
      </c>
      <c r="H18" s="65" t="s">
        <v>12</v>
      </c>
      <c r="I18" s="65" t="s">
        <v>15</v>
      </c>
      <c r="J18" s="65"/>
      <c r="K18" s="63" t="s">
        <v>18</v>
      </c>
      <c r="L18" s="63" t="s">
        <v>95</v>
      </c>
      <c r="M18" s="63">
        <v>125.06</v>
      </c>
      <c r="N18" s="63">
        <v>27.56</v>
      </c>
      <c r="O18" s="63"/>
      <c r="P18" s="63"/>
      <c r="Q18" s="63"/>
      <c r="R18" s="67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>
        <v>18.48</v>
      </c>
      <c r="AF18" s="63"/>
      <c r="AG18" s="63"/>
      <c r="AH18" s="63"/>
      <c r="AI18" s="63"/>
      <c r="AJ18" s="63"/>
      <c r="AK18" s="63"/>
      <c r="AL18" s="63" t="s">
        <v>96</v>
      </c>
      <c r="AM18" s="65" t="s">
        <v>15</v>
      </c>
      <c r="AN18" s="65"/>
      <c r="AO18" s="65"/>
      <c r="AP18" t="s">
        <v>82</v>
      </c>
      <c r="AQ18" t="s">
        <v>19</v>
      </c>
    </row>
    <row r="19" spans="1:43" x14ac:dyDescent="0.15">
      <c r="A19" s="61">
        <v>18</v>
      </c>
      <c r="B19" s="90">
        <v>41486</v>
      </c>
      <c r="C19" s="62" t="s">
        <v>9</v>
      </c>
      <c r="D19" s="63" t="s">
        <v>10</v>
      </c>
      <c r="E19" s="63"/>
      <c r="F19" s="63" t="s">
        <v>209</v>
      </c>
      <c r="G19" s="64">
        <v>41485</v>
      </c>
      <c r="H19" s="65" t="s">
        <v>12</v>
      </c>
      <c r="I19" s="65" t="s">
        <v>15</v>
      </c>
      <c r="J19" s="65"/>
      <c r="K19" s="63" t="s">
        <v>20</v>
      </c>
      <c r="L19" s="63" t="s">
        <v>95</v>
      </c>
      <c r="M19" s="63">
        <v>119.6</v>
      </c>
      <c r="N19" s="63">
        <v>26.58</v>
      </c>
      <c r="O19" s="63"/>
      <c r="P19" s="63"/>
      <c r="Q19" s="63"/>
      <c r="R19" s="67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>
        <v>16.170000000000002</v>
      </c>
      <c r="AF19" s="63"/>
      <c r="AG19" s="63"/>
      <c r="AH19" s="63"/>
      <c r="AI19" s="63"/>
      <c r="AJ19" s="63"/>
      <c r="AK19" s="63"/>
      <c r="AL19" s="63" t="s">
        <v>96</v>
      </c>
      <c r="AM19" s="65" t="s">
        <v>15</v>
      </c>
      <c r="AN19" s="65"/>
      <c r="AO19" s="65"/>
      <c r="AP19" t="s">
        <v>111</v>
      </c>
      <c r="AQ19" t="s">
        <v>19</v>
      </c>
    </row>
    <row r="20" spans="1:43" x14ac:dyDescent="0.15">
      <c r="A20" s="61">
        <v>19</v>
      </c>
      <c r="B20" s="90">
        <v>41486</v>
      </c>
      <c r="C20" s="62" t="s">
        <v>9</v>
      </c>
      <c r="D20" s="63" t="s">
        <v>10</v>
      </c>
      <c r="E20" s="63"/>
      <c r="F20" s="63" t="s">
        <v>209</v>
      </c>
      <c r="G20" s="64">
        <v>41395</v>
      </c>
      <c r="H20" s="65" t="s">
        <v>12</v>
      </c>
      <c r="I20" s="65" t="s">
        <v>15</v>
      </c>
      <c r="J20" s="65"/>
      <c r="K20" s="63" t="s">
        <v>250</v>
      </c>
      <c r="L20" s="63" t="s">
        <v>95</v>
      </c>
      <c r="M20" s="63">
        <v>110</v>
      </c>
      <c r="N20" s="63">
        <v>25</v>
      </c>
      <c r="O20" s="63"/>
      <c r="P20" s="63"/>
      <c r="Q20" s="63"/>
      <c r="R20" s="67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>
        <v>20</v>
      </c>
      <c r="AF20" s="63"/>
      <c r="AG20" s="63"/>
      <c r="AH20" s="63"/>
      <c r="AI20" s="63"/>
      <c r="AJ20" s="63"/>
      <c r="AK20" s="63"/>
      <c r="AL20" s="63" t="s">
        <v>96</v>
      </c>
      <c r="AM20" s="65" t="s">
        <v>15</v>
      </c>
      <c r="AN20" s="65"/>
      <c r="AO20" s="65"/>
      <c r="AP20" t="s">
        <v>8</v>
      </c>
      <c r="AQ20" t="s">
        <v>86</v>
      </c>
    </row>
    <row r="21" spans="1:43" x14ac:dyDescent="0.15">
      <c r="A21" s="61">
        <v>20</v>
      </c>
      <c r="B21" s="90">
        <v>41486</v>
      </c>
      <c r="C21" s="62" t="s">
        <v>242</v>
      </c>
      <c r="D21" s="63" t="s">
        <v>243</v>
      </c>
      <c r="E21" s="63"/>
      <c r="F21" s="63" t="s">
        <v>247</v>
      </c>
      <c r="G21" s="64">
        <v>41455</v>
      </c>
      <c r="H21" s="65" t="s">
        <v>245</v>
      </c>
      <c r="I21" s="65" t="s">
        <v>246</v>
      </c>
      <c r="J21" s="65">
        <v>6.43</v>
      </c>
      <c r="K21" s="63" t="s">
        <v>120</v>
      </c>
      <c r="L21" s="63" t="s">
        <v>95</v>
      </c>
      <c r="M21" s="63">
        <v>116.95</v>
      </c>
      <c r="N21" s="63">
        <v>24.51</v>
      </c>
      <c r="O21" s="63"/>
      <c r="P21" s="63"/>
      <c r="Q21" s="63"/>
      <c r="R21" s="67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>
        <v>15.78</v>
      </c>
      <c r="AF21" s="63"/>
      <c r="AG21" s="63"/>
      <c r="AH21" s="63"/>
      <c r="AI21" s="63"/>
      <c r="AJ21" s="63"/>
      <c r="AK21" s="63"/>
      <c r="AL21" s="63" t="s">
        <v>96</v>
      </c>
      <c r="AM21" s="65" t="s">
        <v>15</v>
      </c>
      <c r="AN21" s="65"/>
      <c r="AO21" s="65"/>
      <c r="AP21" t="s">
        <v>97</v>
      </c>
      <c r="AQ21" t="s">
        <v>25</v>
      </c>
    </row>
    <row r="22" spans="1:43" x14ac:dyDescent="0.15">
      <c r="A22" s="61">
        <v>21</v>
      </c>
      <c r="B22" s="90">
        <v>41486</v>
      </c>
      <c r="C22" s="62" t="s">
        <v>9</v>
      </c>
      <c r="D22" s="63" t="s">
        <v>10</v>
      </c>
      <c r="E22" s="63"/>
      <c r="F22" s="63" t="s">
        <v>28</v>
      </c>
      <c r="G22" s="64">
        <v>41457</v>
      </c>
      <c r="H22" s="65" t="s">
        <v>34</v>
      </c>
      <c r="I22" s="65" t="s">
        <v>35</v>
      </c>
      <c r="J22" s="63"/>
      <c r="K22" s="63" t="s">
        <v>123</v>
      </c>
      <c r="L22" s="63" t="s">
        <v>95</v>
      </c>
      <c r="M22" s="63">
        <v>103</v>
      </c>
      <c r="N22" s="63">
        <v>26</v>
      </c>
      <c r="O22" s="63"/>
      <c r="P22" s="63"/>
      <c r="Q22" s="63"/>
      <c r="R22" s="67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>
        <v>17</v>
      </c>
      <c r="AF22" s="63"/>
      <c r="AG22" s="63"/>
      <c r="AH22" s="63"/>
      <c r="AI22" s="63"/>
      <c r="AJ22" s="63"/>
      <c r="AK22" s="63"/>
      <c r="AL22" s="63" t="s">
        <v>96</v>
      </c>
      <c r="AM22" s="65" t="s">
        <v>15</v>
      </c>
      <c r="AN22" s="65"/>
      <c r="AO22" s="65"/>
      <c r="AP22" t="s">
        <v>122</v>
      </c>
      <c r="AQ22" t="s">
        <v>25</v>
      </c>
    </row>
    <row r="23" spans="1:43" x14ac:dyDescent="0.15">
      <c r="A23" s="61">
        <v>22</v>
      </c>
      <c r="B23" s="90">
        <v>41486</v>
      </c>
      <c r="C23" s="62" t="s">
        <v>9</v>
      </c>
      <c r="D23" s="63" t="s">
        <v>10</v>
      </c>
      <c r="E23" s="63"/>
      <c r="F23" s="63" t="s">
        <v>209</v>
      </c>
      <c r="G23" s="64">
        <v>41455</v>
      </c>
      <c r="H23" s="65" t="s">
        <v>12</v>
      </c>
      <c r="I23" s="65" t="s">
        <v>15</v>
      </c>
      <c r="J23" s="65"/>
      <c r="K23" s="63" t="s">
        <v>148</v>
      </c>
      <c r="L23" s="63" t="s">
        <v>95</v>
      </c>
      <c r="M23" s="63">
        <v>131.07</v>
      </c>
      <c r="N23" s="63">
        <v>24.4618</v>
      </c>
      <c r="O23" s="63"/>
      <c r="P23" s="63"/>
      <c r="Q23" s="63"/>
      <c r="R23" s="67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>
        <v>13.6928</v>
      </c>
      <c r="AF23" s="63"/>
      <c r="AG23" s="63"/>
      <c r="AH23" s="63"/>
      <c r="AI23" s="63"/>
      <c r="AJ23" s="63"/>
      <c r="AK23" s="63"/>
      <c r="AL23" s="63" t="s">
        <v>96</v>
      </c>
      <c r="AM23" s="65" t="s">
        <v>15</v>
      </c>
      <c r="AN23" s="65"/>
      <c r="AO23" s="65"/>
      <c r="AP23" t="s">
        <v>149</v>
      </c>
      <c r="AQ23" t="s">
        <v>86</v>
      </c>
    </row>
    <row r="24" spans="1:43" x14ac:dyDescent="0.15">
      <c r="A24" s="61">
        <v>23</v>
      </c>
      <c r="B24" s="90">
        <v>41486</v>
      </c>
      <c r="C24" s="62" t="s">
        <v>9</v>
      </c>
      <c r="D24" s="63" t="s">
        <v>10</v>
      </c>
      <c r="E24" s="63"/>
      <c r="F24" s="63" t="s">
        <v>209</v>
      </c>
      <c r="G24" s="64">
        <v>41459</v>
      </c>
      <c r="H24" s="65" t="s">
        <v>15</v>
      </c>
      <c r="I24" s="65" t="s">
        <v>124</v>
      </c>
      <c r="J24" s="65"/>
      <c r="K24" s="63" t="s">
        <v>150</v>
      </c>
      <c r="L24" s="63" t="s">
        <v>95</v>
      </c>
      <c r="M24" s="63">
        <v>122.19799999999999</v>
      </c>
      <c r="N24" s="63">
        <v>22.238</v>
      </c>
      <c r="O24" s="63"/>
      <c r="P24" s="63"/>
      <c r="Q24" s="63"/>
      <c r="R24" s="67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>
        <v>12.448</v>
      </c>
      <c r="AF24" s="63"/>
      <c r="AG24" s="63"/>
      <c r="AH24" s="63"/>
      <c r="AI24" s="63"/>
      <c r="AJ24" s="63"/>
      <c r="AK24" s="63"/>
      <c r="AL24" s="63" t="s">
        <v>96</v>
      </c>
      <c r="AM24" s="65" t="s">
        <v>15</v>
      </c>
      <c r="AN24" s="65"/>
      <c r="AO24" s="65"/>
      <c r="AP24" t="s">
        <v>226</v>
      </c>
      <c r="AQ24" t="s">
        <v>86</v>
      </c>
    </row>
    <row r="25" spans="1:43" x14ac:dyDescent="0.15">
      <c r="A25" s="61">
        <v>24</v>
      </c>
      <c r="B25" s="90">
        <v>41486</v>
      </c>
      <c r="C25" s="62" t="s">
        <v>9</v>
      </c>
      <c r="D25" s="63" t="s">
        <v>10</v>
      </c>
      <c r="E25" s="63"/>
      <c r="F25" s="63" t="s">
        <v>209</v>
      </c>
      <c r="G25" s="64">
        <v>41468</v>
      </c>
      <c r="H25" s="65" t="s">
        <v>15</v>
      </c>
      <c r="I25" s="65" t="s">
        <v>124</v>
      </c>
      <c r="J25" s="65"/>
      <c r="K25" s="63" t="s">
        <v>251</v>
      </c>
      <c r="L25" s="63" t="s">
        <v>95</v>
      </c>
      <c r="M25" s="63">
        <v>209.05</v>
      </c>
      <c r="N25" s="63">
        <v>22.59</v>
      </c>
      <c r="O25" s="63"/>
      <c r="P25" s="63"/>
      <c r="Q25" s="63"/>
      <c r="R25" s="67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>
        <v>15.33</v>
      </c>
      <c r="AF25" s="63"/>
      <c r="AG25" s="63"/>
      <c r="AH25" s="63"/>
      <c r="AI25" s="63"/>
      <c r="AJ25" s="63"/>
      <c r="AK25" s="63"/>
      <c r="AL25" s="63" t="s">
        <v>96</v>
      </c>
      <c r="AM25" s="65" t="s">
        <v>15</v>
      </c>
      <c r="AN25" s="65"/>
      <c r="AO25" s="65"/>
      <c r="AP25" t="s">
        <v>208</v>
      </c>
      <c r="AQ25" t="s">
        <v>86</v>
      </c>
    </row>
    <row r="26" spans="1:43" x14ac:dyDescent="0.15">
      <c r="A26" s="61">
        <v>25</v>
      </c>
      <c r="B26" s="90">
        <v>41486</v>
      </c>
      <c r="C26" s="62" t="s">
        <v>261</v>
      </c>
      <c r="D26" s="63" t="s">
        <v>262</v>
      </c>
      <c r="E26" s="63"/>
      <c r="F26" s="63" t="s">
        <v>263</v>
      </c>
      <c r="G26" s="64">
        <v>41460</v>
      </c>
      <c r="H26" s="65" t="s">
        <v>255</v>
      </c>
      <c r="I26" s="65" t="s">
        <v>256</v>
      </c>
      <c r="J26" s="65"/>
      <c r="K26" s="63" t="s">
        <v>257</v>
      </c>
      <c r="L26" s="63" t="s">
        <v>95</v>
      </c>
      <c r="M26" s="63">
        <v>104.15</v>
      </c>
      <c r="N26" s="63">
        <v>27.35</v>
      </c>
      <c r="O26" s="63"/>
      <c r="P26" s="63"/>
      <c r="Q26" s="63"/>
      <c r="R26" s="67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>
        <v>22.84</v>
      </c>
      <c r="AF26" s="63"/>
      <c r="AG26" s="63"/>
      <c r="AH26" s="63"/>
      <c r="AI26" s="63"/>
      <c r="AJ26" s="63"/>
      <c r="AK26" s="63"/>
      <c r="AL26" s="63"/>
      <c r="AM26" s="63"/>
      <c r="AN26" s="63"/>
      <c r="AO26" s="65"/>
    </row>
    <row r="27" spans="1:43" x14ac:dyDescent="0.15">
      <c r="A27" s="61">
        <v>26</v>
      </c>
      <c r="B27" s="90">
        <v>41486</v>
      </c>
      <c r="C27" s="62" t="s">
        <v>264</v>
      </c>
      <c r="D27" s="63" t="s">
        <v>262</v>
      </c>
      <c r="E27" s="63"/>
      <c r="F27" s="63" t="s">
        <v>265</v>
      </c>
      <c r="G27" s="91">
        <v>41455</v>
      </c>
      <c r="H27" s="65" t="s">
        <v>255</v>
      </c>
      <c r="I27" s="65" t="s">
        <v>256</v>
      </c>
      <c r="J27" s="65"/>
      <c r="K27" s="63" t="s">
        <v>260</v>
      </c>
      <c r="L27" s="63" t="s">
        <v>95</v>
      </c>
      <c r="M27" s="63">
        <v>102.68</v>
      </c>
      <c r="N27" s="63">
        <v>25.05</v>
      </c>
      <c r="O27" s="63"/>
      <c r="P27" s="63"/>
      <c r="Q27" s="63"/>
      <c r="R27" s="67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>
        <v>16.149999999999999</v>
      </c>
      <c r="AF27" s="63"/>
      <c r="AG27" s="63"/>
      <c r="AH27" s="63"/>
      <c r="AI27" s="63"/>
      <c r="AJ27" s="63"/>
      <c r="AK27" s="63"/>
      <c r="AL27" s="63"/>
      <c r="AM27" s="63"/>
      <c r="AN27" s="63"/>
      <c r="AO27" s="65"/>
    </row>
    <row r="28" spans="1:43" x14ac:dyDescent="0.15">
      <c r="A28" s="61">
        <v>27</v>
      </c>
      <c r="B28" s="90">
        <v>41486</v>
      </c>
      <c r="C28" s="62" t="s">
        <v>9</v>
      </c>
      <c r="D28" s="63" t="s">
        <v>10</v>
      </c>
      <c r="E28" s="63"/>
      <c r="F28" s="63" t="s">
        <v>28</v>
      </c>
      <c r="G28" s="64">
        <v>41457</v>
      </c>
      <c r="H28" s="65" t="s">
        <v>34</v>
      </c>
      <c r="I28" s="65" t="s">
        <v>35</v>
      </c>
      <c r="J28" s="63"/>
      <c r="K28" s="63" t="s">
        <v>101</v>
      </c>
      <c r="L28" s="63" t="s">
        <v>95</v>
      </c>
      <c r="M28" s="66">
        <v>103</v>
      </c>
      <c r="N28" s="66">
        <v>26</v>
      </c>
      <c r="O28" s="63"/>
      <c r="P28" s="63"/>
      <c r="Q28" s="63"/>
      <c r="R28" s="67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>
        <v>22</v>
      </c>
      <c r="AF28" s="63"/>
      <c r="AG28" s="63"/>
      <c r="AH28" s="63"/>
      <c r="AI28" s="63"/>
      <c r="AJ28" s="63"/>
      <c r="AK28" s="63"/>
      <c r="AL28" s="63" t="s">
        <v>84</v>
      </c>
      <c r="AM28" s="65" t="s">
        <v>15</v>
      </c>
      <c r="AN28" s="65"/>
      <c r="AO28" s="65"/>
      <c r="AP28" t="s">
        <v>97</v>
      </c>
      <c r="AQ28" t="s">
        <v>25</v>
      </c>
    </row>
    <row r="29" spans="1:43" x14ac:dyDescent="0.15">
      <c r="A29" s="61">
        <v>28</v>
      </c>
      <c r="B29" s="90">
        <v>41486</v>
      </c>
      <c r="C29" s="62" t="s">
        <v>9</v>
      </c>
      <c r="D29" s="63" t="s">
        <v>10</v>
      </c>
      <c r="E29" s="63"/>
      <c r="F29" s="63" t="s">
        <v>28</v>
      </c>
      <c r="G29" s="64">
        <v>41455</v>
      </c>
      <c r="H29" s="65" t="s">
        <v>34</v>
      </c>
      <c r="I29" s="65" t="s">
        <v>35</v>
      </c>
      <c r="J29" s="63"/>
      <c r="K29" s="63" t="s">
        <v>121</v>
      </c>
      <c r="L29" s="63" t="s">
        <v>95</v>
      </c>
      <c r="M29" s="63">
        <v>120</v>
      </c>
      <c r="N29" s="66">
        <v>27.7</v>
      </c>
      <c r="O29" s="63"/>
      <c r="P29" s="63"/>
      <c r="Q29" s="63"/>
      <c r="R29" s="67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>
        <v>25.8</v>
      </c>
      <c r="AF29" s="63"/>
      <c r="AG29" s="63"/>
      <c r="AH29" s="63"/>
      <c r="AI29" s="63"/>
      <c r="AJ29" s="63"/>
      <c r="AK29" s="63"/>
      <c r="AL29" s="63" t="s">
        <v>84</v>
      </c>
      <c r="AM29" s="65" t="s">
        <v>15</v>
      </c>
      <c r="AN29" s="65"/>
      <c r="AO29" s="65"/>
      <c r="AP29" t="s">
        <v>122</v>
      </c>
      <c r="AQ29" t="s">
        <v>25</v>
      </c>
    </row>
    <row r="30" spans="1:43" x14ac:dyDescent="0.15">
      <c r="A30" s="61">
        <v>29</v>
      </c>
      <c r="B30" s="90">
        <v>41486</v>
      </c>
      <c r="C30" s="62" t="s">
        <v>9</v>
      </c>
      <c r="D30" s="63" t="s">
        <v>10</v>
      </c>
      <c r="E30" s="63"/>
      <c r="F30" s="63" t="s">
        <v>209</v>
      </c>
      <c r="G30" s="64">
        <v>41455</v>
      </c>
      <c r="H30" s="65" t="s">
        <v>12</v>
      </c>
      <c r="I30" s="65" t="s">
        <v>15</v>
      </c>
      <c r="J30" s="65"/>
      <c r="K30" s="63" t="s">
        <v>13</v>
      </c>
      <c r="L30" s="63" t="s">
        <v>95</v>
      </c>
      <c r="M30" s="63">
        <v>128.47999999999999</v>
      </c>
      <c r="N30" s="63">
        <v>26.45</v>
      </c>
      <c r="O30" s="63"/>
      <c r="P30" s="63"/>
      <c r="Q30" s="63"/>
      <c r="R30" s="67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>
        <v>22.5</v>
      </c>
      <c r="AF30" s="63"/>
      <c r="AG30" s="63"/>
      <c r="AH30" s="63"/>
      <c r="AI30" s="63"/>
      <c r="AJ30" s="63"/>
      <c r="AK30" s="63"/>
      <c r="AL30" s="63" t="s">
        <v>84</v>
      </c>
      <c r="AM30" s="65" t="s">
        <v>15</v>
      </c>
      <c r="AN30" s="65"/>
      <c r="AO30" s="65"/>
      <c r="AP30" t="s">
        <v>16</v>
      </c>
      <c r="AQ30" t="s">
        <v>86</v>
      </c>
    </row>
    <row r="31" spans="1:43" x14ac:dyDescent="0.15">
      <c r="A31" s="61">
        <v>30</v>
      </c>
      <c r="B31" s="90">
        <v>41486</v>
      </c>
      <c r="C31" s="62" t="s">
        <v>9</v>
      </c>
      <c r="D31" s="63" t="s">
        <v>10</v>
      </c>
      <c r="E31" s="63"/>
      <c r="F31" s="63" t="s">
        <v>209</v>
      </c>
      <c r="G31" s="64">
        <v>41495</v>
      </c>
      <c r="H31" s="65" t="s">
        <v>12</v>
      </c>
      <c r="I31" s="65" t="s">
        <v>15</v>
      </c>
      <c r="J31" s="65"/>
      <c r="K31" s="63" t="s">
        <v>18</v>
      </c>
      <c r="L31" s="63" t="s">
        <v>95</v>
      </c>
      <c r="M31" s="63">
        <v>125.06</v>
      </c>
      <c r="N31" s="63">
        <v>27.56</v>
      </c>
      <c r="O31" s="63"/>
      <c r="P31" s="63"/>
      <c r="Q31" s="63"/>
      <c r="R31" s="67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>
        <v>23.36</v>
      </c>
      <c r="AF31" s="63"/>
      <c r="AG31" s="63"/>
      <c r="AH31" s="63"/>
      <c r="AI31" s="63"/>
      <c r="AJ31" s="63"/>
      <c r="AK31" s="63"/>
      <c r="AL31" s="63" t="s">
        <v>84</v>
      </c>
      <c r="AM31" s="65" t="s">
        <v>15</v>
      </c>
      <c r="AN31" s="65"/>
      <c r="AO31" s="65"/>
      <c r="AP31" t="s">
        <v>82</v>
      </c>
      <c r="AQ31" t="s">
        <v>19</v>
      </c>
    </row>
    <row r="32" spans="1:43" x14ac:dyDescent="0.15">
      <c r="A32" s="61">
        <v>31</v>
      </c>
      <c r="B32" s="90">
        <v>41486</v>
      </c>
      <c r="C32" s="62" t="s">
        <v>9</v>
      </c>
      <c r="D32" s="63" t="s">
        <v>10</v>
      </c>
      <c r="E32" s="63"/>
      <c r="F32" s="63" t="s">
        <v>209</v>
      </c>
      <c r="G32" s="64">
        <v>41485</v>
      </c>
      <c r="H32" s="65" t="s">
        <v>12</v>
      </c>
      <c r="I32" s="65" t="s">
        <v>15</v>
      </c>
      <c r="J32" s="65"/>
      <c r="K32" s="63" t="s">
        <v>20</v>
      </c>
      <c r="L32" s="63" t="s">
        <v>95</v>
      </c>
      <c r="M32" s="63">
        <v>119.6</v>
      </c>
      <c r="N32" s="63">
        <v>26.58</v>
      </c>
      <c r="O32" s="63"/>
      <c r="P32" s="63"/>
      <c r="Q32" s="63"/>
      <c r="R32" s="67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>
        <v>21.05</v>
      </c>
      <c r="AF32" s="63"/>
      <c r="AG32" s="63"/>
      <c r="AH32" s="63"/>
      <c r="AI32" s="63"/>
      <c r="AJ32" s="63"/>
      <c r="AK32" s="63"/>
      <c r="AL32" s="63" t="s">
        <v>84</v>
      </c>
      <c r="AM32" s="65" t="s">
        <v>15</v>
      </c>
      <c r="AN32" s="65"/>
      <c r="AO32" s="65"/>
      <c r="AP32" t="s">
        <v>111</v>
      </c>
      <c r="AQ32" t="s">
        <v>19</v>
      </c>
    </row>
    <row r="33" spans="1:43" x14ac:dyDescent="0.15">
      <c r="A33" s="61">
        <v>32</v>
      </c>
      <c r="B33" s="90">
        <v>41486</v>
      </c>
      <c r="C33" s="62" t="s">
        <v>9</v>
      </c>
      <c r="D33" s="63" t="s">
        <v>10</v>
      </c>
      <c r="E33" s="63"/>
      <c r="F33" s="63" t="s">
        <v>209</v>
      </c>
      <c r="G33" s="64">
        <v>41395</v>
      </c>
      <c r="H33" s="65" t="s">
        <v>12</v>
      </c>
      <c r="I33" s="65" t="s">
        <v>15</v>
      </c>
      <c r="J33" s="65"/>
      <c r="K33" s="63" t="s">
        <v>250</v>
      </c>
      <c r="L33" s="63" t="s">
        <v>95</v>
      </c>
      <c r="M33" s="63">
        <v>112</v>
      </c>
      <c r="N33" s="63">
        <v>25</v>
      </c>
      <c r="O33" s="63"/>
      <c r="P33" s="63"/>
      <c r="Q33" s="63"/>
      <c r="R33" s="67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>
        <v>23</v>
      </c>
      <c r="AF33" s="63"/>
      <c r="AG33" s="63"/>
      <c r="AH33" s="63"/>
      <c r="AI33" s="63"/>
      <c r="AJ33" s="63"/>
      <c r="AK33" s="63"/>
      <c r="AL33" s="63" t="s">
        <v>84</v>
      </c>
      <c r="AM33" s="65" t="s">
        <v>15</v>
      </c>
      <c r="AN33" s="65"/>
      <c r="AO33" s="65"/>
      <c r="AP33" t="s">
        <v>8</v>
      </c>
      <c r="AQ33" t="s">
        <v>86</v>
      </c>
    </row>
    <row r="34" spans="1:43" x14ac:dyDescent="0.15">
      <c r="A34" s="61">
        <v>33</v>
      </c>
      <c r="B34" s="90">
        <v>41486</v>
      </c>
      <c r="C34" s="62" t="s">
        <v>242</v>
      </c>
      <c r="D34" s="63" t="s">
        <v>243</v>
      </c>
      <c r="E34" s="63"/>
      <c r="F34" s="63" t="s">
        <v>247</v>
      </c>
      <c r="G34" s="64">
        <v>41455</v>
      </c>
      <c r="H34" s="65" t="s">
        <v>245</v>
      </c>
      <c r="I34" s="65" t="s">
        <v>246</v>
      </c>
      <c r="J34" s="65">
        <v>6.43</v>
      </c>
      <c r="K34" s="63" t="s">
        <v>120</v>
      </c>
      <c r="L34" s="63" t="s">
        <v>95</v>
      </c>
      <c r="M34" s="63">
        <v>116.95</v>
      </c>
      <c r="N34" s="63">
        <v>24.51</v>
      </c>
      <c r="O34" s="63"/>
      <c r="P34" s="63"/>
      <c r="Q34" s="63"/>
      <c r="R34" s="67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>
        <v>20.48</v>
      </c>
      <c r="AF34" s="63"/>
      <c r="AG34" s="63"/>
      <c r="AH34" s="63"/>
      <c r="AI34" s="63"/>
      <c r="AJ34" s="63"/>
      <c r="AK34" s="63"/>
      <c r="AL34" s="63" t="s">
        <v>84</v>
      </c>
      <c r="AM34" s="65" t="s">
        <v>15</v>
      </c>
      <c r="AN34" s="65"/>
      <c r="AO34" s="65"/>
      <c r="AP34" t="s">
        <v>97</v>
      </c>
      <c r="AQ34" t="s">
        <v>25</v>
      </c>
    </row>
    <row r="35" spans="1:43" x14ac:dyDescent="0.15">
      <c r="A35" s="61">
        <v>34</v>
      </c>
      <c r="B35" s="90">
        <v>41486</v>
      </c>
      <c r="C35" s="62" t="s">
        <v>9</v>
      </c>
      <c r="D35" s="63" t="s">
        <v>10</v>
      </c>
      <c r="E35" s="63"/>
      <c r="F35" s="63" t="s">
        <v>28</v>
      </c>
      <c r="G35" s="64">
        <v>41457</v>
      </c>
      <c r="H35" s="65" t="s">
        <v>34</v>
      </c>
      <c r="I35" s="65" t="s">
        <v>35</v>
      </c>
      <c r="J35" s="63"/>
      <c r="K35" s="63" t="s">
        <v>123</v>
      </c>
      <c r="L35" s="63" t="s">
        <v>95</v>
      </c>
      <c r="M35" s="63">
        <v>103</v>
      </c>
      <c r="N35" s="63">
        <v>26</v>
      </c>
      <c r="O35" s="63"/>
      <c r="P35" s="63"/>
      <c r="Q35" s="63"/>
      <c r="R35" s="67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>
        <v>22</v>
      </c>
      <c r="AF35" s="63"/>
      <c r="AG35" s="63"/>
      <c r="AH35" s="63"/>
      <c r="AI35" s="63"/>
      <c r="AJ35" s="63"/>
      <c r="AK35" s="63"/>
      <c r="AL35" s="63" t="s">
        <v>84</v>
      </c>
      <c r="AM35" s="65" t="s">
        <v>15</v>
      </c>
      <c r="AN35" s="65"/>
      <c r="AO35" s="65"/>
      <c r="AP35" t="s">
        <v>122</v>
      </c>
      <c r="AQ35" t="s">
        <v>25</v>
      </c>
    </row>
    <row r="36" spans="1:43" x14ac:dyDescent="0.15">
      <c r="A36" s="61">
        <v>35</v>
      </c>
      <c r="B36" s="90">
        <v>41486</v>
      </c>
      <c r="C36" s="62" t="s">
        <v>9</v>
      </c>
      <c r="D36" s="63" t="s">
        <v>10</v>
      </c>
      <c r="E36" s="63"/>
      <c r="F36" s="63" t="s">
        <v>209</v>
      </c>
      <c r="G36" s="64">
        <v>41455</v>
      </c>
      <c r="H36" s="65" t="s">
        <v>12</v>
      </c>
      <c r="I36" s="65" t="s">
        <v>15</v>
      </c>
      <c r="J36" s="65"/>
      <c r="K36" s="63" t="s">
        <v>148</v>
      </c>
      <c r="L36" s="63" t="s">
        <v>95</v>
      </c>
      <c r="M36" s="63">
        <v>131.07</v>
      </c>
      <c r="N36" s="63">
        <v>24.4618</v>
      </c>
      <c r="O36" s="63"/>
      <c r="P36" s="63"/>
      <c r="Q36" s="63"/>
      <c r="R36" s="67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>
        <v>20.7592</v>
      </c>
      <c r="AF36" s="63"/>
      <c r="AG36" s="63"/>
      <c r="AH36" s="63"/>
      <c r="AI36" s="63"/>
      <c r="AJ36" s="63"/>
      <c r="AK36" s="63"/>
      <c r="AL36" s="63" t="s">
        <v>84</v>
      </c>
      <c r="AM36" s="65" t="s">
        <v>15</v>
      </c>
      <c r="AN36" s="65"/>
      <c r="AO36" s="65"/>
      <c r="AP36" t="s">
        <v>149</v>
      </c>
      <c r="AQ36" t="s">
        <v>86</v>
      </c>
    </row>
    <row r="37" spans="1:43" x14ac:dyDescent="0.15">
      <c r="A37" s="61">
        <v>36</v>
      </c>
      <c r="B37" s="90">
        <v>41486</v>
      </c>
      <c r="C37" s="62" t="s">
        <v>9</v>
      </c>
      <c r="D37" s="63" t="s">
        <v>10</v>
      </c>
      <c r="E37" s="63"/>
      <c r="F37" s="63" t="s">
        <v>209</v>
      </c>
      <c r="G37" s="64">
        <v>41459</v>
      </c>
      <c r="H37" s="65" t="s">
        <v>15</v>
      </c>
      <c r="I37" s="65" t="s">
        <v>124</v>
      </c>
      <c r="J37" s="65"/>
      <c r="K37" s="63" t="s">
        <v>150</v>
      </c>
      <c r="L37" s="63" t="s">
        <v>95</v>
      </c>
      <c r="M37" s="63">
        <v>122.19799999999999</v>
      </c>
      <c r="N37" s="63">
        <v>22.238</v>
      </c>
      <c r="O37" s="63"/>
      <c r="P37" s="63"/>
      <c r="Q37" s="63"/>
      <c r="R37" s="67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>
        <v>18.87</v>
      </c>
      <c r="AF37" s="63"/>
      <c r="AG37" s="63"/>
      <c r="AH37" s="63"/>
      <c r="AI37" s="63"/>
      <c r="AJ37" s="63"/>
      <c r="AK37" s="63"/>
      <c r="AL37" s="63" t="s">
        <v>84</v>
      </c>
      <c r="AM37" s="65" t="s">
        <v>15</v>
      </c>
      <c r="AN37" s="65"/>
      <c r="AO37" s="65"/>
      <c r="AP37" t="s">
        <v>179</v>
      </c>
      <c r="AQ37" t="s">
        <v>86</v>
      </c>
    </row>
    <row r="38" spans="1:43" x14ac:dyDescent="0.15">
      <c r="A38" s="61">
        <v>37</v>
      </c>
      <c r="B38" s="90">
        <v>41486</v>
      </c>
      <c r="C38" s="62" t="s">
        <v>9</v>
      </c>
      <c r="D38" s="63" t="s">
        <v>10</v>
      </c>
      <c r="E38" s="63"/>
      <c r="F38" s="63" t="s">
        <v>209</v>
      </c>
      <c r="G38" s="64">
        <v>41468</v>
      </c>
      <c r="H38" s="65" t="s">
        <v>15</v>
      </c>
      <c r="I38" s="65" t="s">
        <v>124</v>
      </c>
      <c r="J38" s="65"/>
      <c r="K38" s="63" t="s">
        <v>251</v>
      </c>
      <c r="L38" s="63" t="s">
        <v>95</v>
      </c>
      <c r="M38" s="63">
        <v>209.05</v>
      </c>
      <c r="N38" s="63">
        <v>22.59</v>
      </c>
      <c r="O38" s="63"/>
      <c r="P38" s="63"/>
      <c r="Q38" s="63"/>
      <c r="R38" s="67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>
        <v>17.38</v>
      </c>
      <c r="AF38" s="63"/>
      <c r="AG38" s="63"/>
      <c r="AH38" s="63"/>
      <c r="AI38" s="63"/>
      <c r="AJ38" s="63"/>
      <c r="AK38" s="63"/>
      <c r="AL38" s="63" t="s">
        <v>84</v>
      </c>
      <c r="AM38" s="65" t="s">
        <v>15</v>
      </c>
      <c r="AN38" s="65"/>
      <c r="AO38" s="65"/>
      <c r="AP38" t="s">
        <v>208</v>
      </c>
      <c r="AQ38" t="s">
        <v>86</v>
      </c>
    </row>
    <row r="39" spans="1:43" x14ac:dyDescent="0.15">
      <c r="A39" s="61">
        <v>38</v>
      </c>
      <c r="B39" s="90">
        <v>41486</v>
      </c>
      <c r="C39" s="62" t="s">
        <v>261</v>
      </c>
      <c r="D39" s="63" t="s">
        <v>262</v>
      </c>
      <c r="E39" s="63"/>
      <c r="F39" s="63" t="s">
        <v>263</v>
      </c>
      <c r="G39" s="64">
        <v>41460</v>
      </c>
      <c r="H39" s="65" t="s">
        <v>255</v>
      </c>
      <c r="I39" s="65" t="s">
        <v>256</v>
      </c>
      <c r="J39" s="65"/>
      <c r="K39" s="63" t="s">
        <v>257</v>
      </c>
      <c r="L39" s="63" t="s">
        <v>95</v>
      </c>
      <c r="M39" s="63">
        <v>104.15</v>
      </c>
      <c r="N39" s="63">
        <v>27.35</v>
      </c>
      <c r="O39" s="63"/>
      <c r="P39" s="63"/>
      <c r="Q39" s="63"/>
      <c r="R39" s="67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>
        <v>25.12</v>
      </c>
      <c r="AF39" s="63"/>
      <c r="AG39" s="63"/>
      <c r="AH39" s="63"/>
      <c r="AI39" s="63"/>
      <c r="AJ39" s="63"/>
      <c r="AK39" s="63"/>
      <c r="AL39" s="63"/>
      <c r="AM39" s="63"/>
      <c r="AN39" s="63"/>
      <c r="AO39" s="65"/>
    </row>
    <row r="40" spans="1:43" x14ac:dyDescent="0.15">
      <c r="A40" s="61">
        <v>39</v>
      </c>
      <c r="B40" s="90">
        <v>41486</v>
      </c>
      <c r="C40" s="62" t="s">
        <v>264</v>
      </c>
      <c r="D40" s="63" t="s">
        <v>262</v>
      </c>
      <c r="E40" s="63"/>
      <c r="F40" s="63" t="s">
        <v>265</v>
      </c>
      <c r="G40" s="91">
        <v>41455</v>
      </c>
      <c r="H40" s="65" t="s">
        <v>255</v>
      </c>
      <c r="I40" s="65" t="s">
        <v>259</v>
      </c>
      <c r="J40" s="65"/>
      <c r="K40" s="63" t="s">
        <v>260</v>
      </c>
      <c r="L40" s="63" t="s">
        <v>95</v>
      </c>
      <c r="M40" s="63">
        <v>102.68</v>
      </c>
      <c r="N40" s="63">
        <v>25.05</v>
      </c>
      <c r="O40" s="63"/>
      <c r="P40" s="63"/>
      <c r="Q40" s="63"/>
      <c r="R40" s="67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>
        <v>20.85</v>
      </c>
      <c r="AF40" s="63"/>
      <c r="AG40" s="63"/>
      <c r="AH40" s="63"/>
      <c r="AI40" s="63"/>
      <c r="AJ40" s="63"/>
      <c r="AK40" s="63"/>
      <c r="AL40" s="63"/>
      <c r="AM40" s="63"/>
      <c r="AN40" s="63"/>
      <c r="AO40" s="65"/>
    </row>
    <row r="41" spans="1:43" x14ac:dyDescent="0.15">
      <c r="A41" s="61">
        <v>40</v>
      </c>
      <c r="B41" s="90">
        <v>41486</v>
      </c>
      <c r="C41" s="62" t="s">
        <v>9</v>
      </c>
      <c r="D41" s="63" t="s">
        <v>10</v>
      </c>
      <c r="E41" s="63"/>
      <c r="F41" s="63" t="s">
        <v>104</v>
      </c>
      <c r="G41" s="64">
        <v>41457</v>
      </c>
      <c r="H41" s="65" t="s">
        <v>34</v>
      </c>
      <c r="I41" s="65" t="s">
        <v>35</v>
      </c>
      <c r="J41" s="63"/>
      <c r="K41" s="63" t="s">
        <v>101</v>
      </c>
      <c r="L41" s="63" t="s">
        <v>95</v>
      </c>
      <c r="M41" s="63">
        <v>101</v>
      </c>
      <c r="N41" s="63">
        <v>35</v>
      </c>
      <c r="O41" s="63"/>
      <c r="P41" s="63"/>
      <c r="Q41" s="63"/>
      <c r="R41" s="67"/>
      <c r="S41" s="63"/>
      <c r="T41" s="63"/>
      <c r="U41" s="63"/>
      <c r="V41" s="63"/>
      <c r="W41" s="63">
        <v>22</v>
      </c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>
        <v>26</v>
      </c>
      <c r="AI41" s="63"/>
      <c r="AJ41" s="63"/>
      <c r="AK41" s="63"/>
      <c r="AL41" s="63" t="s">
        <v>105</v>
      </c>
      <c r="AM41" s="65" t="s">
        <v>15</v>
      </c>
      <c r="AN41" s="65"/>
      <c r="AO41" s="65"/>
      <c r="AP41" t="s">
        <v>40</v>
      </c>
      <c r="AQ41" t="s">
        <v>25</v>
      </c>
    </row>
    <row r="42" spans="1:43" x14ac:dyDescent="0.15">
      <c r="A42" s="61">
        <v>41</v>
      </c>
      <c r="B42" s="90">
        <v>41486</v>
      </c>
      <c r="C42" s="62" t="s">
        <v>9</v>
      </c>
      <c r="D42" s="63" t="s">
        <v>10</v>
      </c>
      <c r="E42" s="63"/>
      <c r="F42" s="63" t="s">
        <v>104</v>
      </c>
      <c r="G42" s="64">
        <v>41455</v>
      </c>
      <c r="H42" s="65" t="s">
        <v>34</v>
      </c>
      <c r="I42" s="65" t="s">
        <v>35</v>
      </c>
      <c r="J42" s="63"/>
      <c r="K42" s="63" t="s">
        <v>121</v>
      </c>
      <c r="L42" s="63" t="s">
        <v>95</v>
      </c>
      <c r="M42" s="63">
        <v>116</v>
      </c>
      <c r="N42" s="63">
        <v>35.700000000000003</v>
      </c>
      <c r="O42" s="63"/>
      <c r="P42" s="63"/>
      <c r="Q42" s="63"/>
      <c r="R42" s="67"/>
      <c r="S42" s="63"/>
      <c r="T42" s="63"/>
      <c r="U42" s="63"/>
      <c r="V42" s="63"/>
      <c r="W42" s="63">
        <v>24.5</v>
      </c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>
        <v>27.5</v>
      </c>
      <c r="AI42" s="63"/>
      <c r="AJ42" s="63"/>
      <c r="AK42" s="63"/>
      <c r="AL42" s="63" t="s">
        <v>105</v>
      </c>
      <c r="AM42" s="65" t="s">
        <v>15</v>
      </c>
      <c r="AN42" s="65"/>
      <c r="AO42" s="65"/>
      <c r="AP42" t="s">
        <v>122</v>
      </c>
      <c r="AQ42" t="s">
        <v>25</v>
      </c>
    </row>
    <row r="43" spans="1:43" x14ac:dyDescent="0.15">
      <c r="A43" s="61">
        <v>42</v>
      </c>
      <c r="B43" s="90">
        <v>41486</v>
      </c>
      <c r="C43" s="62" t="s">
        <v>9</v>
      </c>
      <c r="D43" s="63" t="s">
        <v>10</v>
      </c>
      <c r="E43" s="63"/>
      <c r="F43" s="63" t="s">
        <v>104</v>
      </c>
      <c r="G43" s="64">
        <v>41455</v>
      </c>
      <c r="H43" s="65" t="s">
        <v>12</v>
      </c>
      <c r="I43" s="65" t="s">
        <v>15</v>
      </c>
      <c r="J43" s="65"/>
      <c r="K43" s="63" t="s">
        <v>13</v>
      </c>
      <c r="L43" s="63" t="s">
        <v>95</v>
      </c>
      <c r="M43" s="63">
        <v>134.9</v>
      </c>
      <c r="N43" s="63">
        <v>34</v>
      </c>
      <c r="O43" s="63"/>
      <c r="P43" s="63"/>
      <c r="Q43" s="63"/>
      <c r="R43" s="67"/>
      <c r="S43" s="63"/>
      <c r="T43" s="63"/>
      <c r="U43" s="63"/>
      <c r="V43" s="63"/>
      <c r="W43" s="63">
        <v>19.850000000000001</v>
      </c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>
        <v>25.5</v>
      </c>
      <c r="AI43" s="63"/>
      <c r="AJ43" s="63"/>
      <c r="AK43" s="63"/>
      <c r="AL43" s="63" t="s">
        <v>105</v>
      </c>
      <c r="AM43" s="65" t="s">
        <v>15</v>
      </c>
      <c r="AN43" s="65"/>
      <c r="AO43" s="65"/>
      <c r="AP43" t="s">
        <v>16</v>
      </c>
      <c r="AQ43" t="s">
        <v>86</v>
      </c>
    </row>
    <row r="44" spans="1:43" x14ac:dyDescent="0.15">
      <c r="A44" s="61">
        <v>43</v>
      </c>
      <c r="B44" s="90">
        <v>41486</v>
      </c>
      <c r="C44" s="62" t="s">
        <v>9</v>
      </c>
      <c r="D44" s="63" t="s">
        <v>10</v>
      </c>
      <c r="E44" s="63"/>
      <c r="F44" s="63" t="s">
        <v>104</v>
      </c>
      <c r="G44" s="64">
        <v>41495</v>
      </c>
      <c r="H44" s="65" t="s">
        <v>12</v>
      </c>
      <c r="I44" s="65" t="s">
        <v>15</v>
      </c>
      <c r="J44" s="65"/>
      <c r="K44" s="63" t="s">
        <v>18</v>
      </c>
      <c r="L44" s="63" t="s">
        <v>95</v>
      </c>
      <c r="M44" s="63">
        <v>121.91</v>
      </c>
      <c r="N44" s="63">
        <v>37.33</v>
      </c>
      <c r="O44" s="63"/>
      <c r="P44" s="63"/>
      <c r="Q44" s="63"/>
      <c r="R44" s="67"/>
      <c r="S44" s="63"/>
      <c r="T44" s="63"/>
      <c r="U44" s="63"/>
      <c r="V44" s="63"/>
      <c r="W44" s="63">
        <v>21.42</v>
      </c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>
        <v>26.2</v>
      </c>
      <c r="AI44" s="63"/>
      <c r="AJ44" s="63"/>
      <c r="AK44" s="63"/>
      <c r="AL44" s="63" t="s">
        <v>105</v>
      </c>
      <c r="AM44" s="65" t="s">
        <v>15</v>
      </c>
      <c r="AN44" s="65"/>
      <c r="AO44" s="65"/>
      <c r="AP44" t="s">
        <v>82</v>
      </c>
      <c r="AQ44" t="s">
        <v>19</v>
      </c>
    </row>
    <row r="45" spans="1:43" x14ac:dyDescent="0.15">
      <c r="A45" s="61">
        <v>44</v>
      </c>
      <c r="B45" s="90">
        <v>41486</v>
      </c>
      <c r="C45" s="62" t="s">
        <v>9</v>
      </c>
      <c r="D45" s="63" t="s">
        <v>10</v>
      </c>
      <c r="E45" s="63"/>
      <c r="F45" s="63" t="s">
        <v>104</v>
      </c>
      <c r="G45" s="64">
        <v>41485</v>
      </c>
      <c r="H45" s="65" t="s">
        <v>12</v>
      </c>
      <c r="I45" s="65" t="s">
        <v>15</v>
      </c>
      <c r="J45" s="65"/>
      <c r="K45" s="63" t="s">
        <v>20</v>
      </c>
      <c r="L45" s="63" t="s">
        <v>95</v>
      </c>
      <c r="M45" s="63">
        <v>116.6</v>
      </c>
      <c r="N45" s="63">
        <v>35.99</v>
      </c>
      <c r="O45" s="63"/>
      <c r="P45" s="63"/>
      <c r="Q45" s="63"/>
      <c r="R45" s="67"/>
      <c r="S45" s="63"/>
      <c r="T45" s="63"/>
      <c r="U45" s="63"/>
      <c r="V45" s="63"/>
      <c r="W45" s="63">
        <v>20.27</v>
      </c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>
        <v>25.59</v>
      </c>
      <c r="AI45" s="63"/>
      <c r="AJ45" s="63"/>
      <c r="AK45" s="63"/>
      <c r="AL45" s="63" t="s">
        <v>105</v>
      </c>
      <c r="AM45" s="65" t="s">
        <v>15</v>
      </c>
      <c r="AN45" s="65"/>
      <c r="AO45" s="65"/>
      <c r="AP45" t="s">
        <v>111</v>
      </c>
      <c r="AQ45" t="s">
        <v>19</v>
      </c>
    </row>
    <row r="46" spans="1:43" x14ac:dyDescent="0.15">
      <c r="A46" s="61">
        <v>45</v>
      </c>
      <c r="B46" s="90">
        <v>41486</v>
      </c>
      <c r="C46" s="62" t="s">
        <v>9</v>
      </c>
      <c r="D46" s="63" t="s">
        <v>10</v>
      </c>
      <c r="E46" s="63"/>
      <c r="F46" s="63" t="s">
        <v>104</v>
      </c>
      <c r="G46" s="64">
        <v>41395</v>
      </c>
      <c r="H46" s="65" t="s">
        <v>12</v>
      </c>
      <c r="I46" s="65" t="s">
        <v>15</v>
      </c>
      <c r="J46" s="65"/>
      <c r="K46" s="63" t="s">
        <v>250</v>
      </c>
      <c r="L46" s="63" t="s">
        <v>95</v>
      </c>
      <c r="M46" s="63">
        <v>109</v>
      </c>
      <c r="N46" s="63">
        <v>32</v>
      </c>
      <c r="O46" s="63"/>
      <c r="P46" s="63"/>
      <c r="Q46" s="63"/>
      <c r="R46" s="67"/>
      <c r="S46" s="63"/>
      <c r="T46" s="63"/>
      <c r="U46" s="63"/>
      <c r="V46" s="63"/>
      <c r="W46" s="63">
        <v>20</v>
      </c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>
        <v>24</v>
      </c>
      <c r="AI46" s="63"/>
      <c r="AJ46" s="63"/>
      <c r="AK46" s="63"/>
      <c r="AL46" s="63" t="s">
        <v>105</v>
      </c>
      <c r="AM46" s="65" t="s">
        <v>15</v>
      </c>
      <c r="AN46" s="65"/>
      <c r="AO46" s="65"/>
      <c r="AP46" t="s">
        <v>8</v>
      </c>
      <c r="AQ46" t="s">
        <v>86</v>
      </c>
    </row>
    <row r="47" spans="1:43" x14ac:dyDescent="0.15">
      <c r="A47" s="61">
        <v>46</v>
      </c>
      <c r="B47" s="90">
        <v>41486</v>
      </c>
      <c r="C47" s="62" t="s">
        <v>242</v>
      </c>
      <c r="D47" s="63" t="s">
        <v>243</v>
      </c>
      <c r="E47" s="63"/>
      <c r="F47" s="63" t="s">
        <v>248</v>
      </c>
      <c r="G47" s="64">
        <v>41455</v>
      </c>
      <c r="H47" s="65" t="s">
        <v>245</v>
      </c>
      <c r="I47" s="65" t="s">
        <v>246</v>
      </c>
      <c r="J47" s="65">
        <v>6.43</v>
      </c>
      <c r="K47" s="63" t="s">
        <v>120</v>
      </c>
      <c r="L47" s="63" t="s">
        <v>95</v>
      </c>
      <c r="M47" s="63">
        <v>114.19</v>
      </c>
      <c r="N47" s="63">
        <v>32.380000000000003</v>
      </c>
      <c r="O47" s="63"/>
      <c r="P47" s="63"/>
      <c r="Q47" s="63"/>
      <c r="R47" s="67"/>
      <c r="S47" s="63"/>
      <c r="T47" s="63"/>
      <c r="U47" s="63"/>
      <c r="V47" s="63"/>
      <c r="W47" s="63">
        <v>18.940000000000001</v>
      </c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>
        <v>23.34</v>
      </c>
      <c r="AI47" s="63"/>
      <c r="AJ47" s="63"/>
      <c r="AK47" s="63"/>
      <c r="AL47" s="63" t="s">
        <v>105</v>
      </c>
      <c r="AM47" s="65" t="s">
        <v>15</v>
      </c>
      <c r="AN47" s="65"/>
      <c r="AO47" s="65"/>
      <c r="AP47" t="s">
        <v>40</v>
      </c>
      <c r="AQ47" t="s">
        <v>25</v>
      </c>
    </row>
    <row r="48" spans="1:43" x14ac:dyDescent="0.15">
      <c r="A48" s="61">
        <v>47</v>
      </c>
      <c r="B48" s="90">
        <v>41486</v>
      </c>
      <c r="C48" s="62" t="s">
        <v>9</v>
      </c>
      <c r="D48" s="63" t="s">
        <v>10</v>
      </c>
      <c r="E48" s="63"/>
      <c r="F48" s="63" t="s">
        <v>248</v>
      </c>
      <c r="G48" s="64">
        <v>41459</v>
      </c>
      <c r="H48" s="65" t="s">
        <v>15</v>
      </c>
      <c r="I48" s="65" t="s">
        <v>124</v>
      </c>
      <c r="J48" s="65"/>
      <c r="K48" s="63" t="s">
        <v>150</v>
      </c>
      <c r="L48" s="63" t="s">
        <v>95</v>
      </c>
      <c r="M48" s="63">
        <v>116.4</v>
      </c>
      <c r="N48" s="63">
        <v>29.85</v>
      </c>
      <c r="O48" s="63"/>
      <c r="P48" s="63"/>
      <c r="Q48" s="63"/>
      <c r="R48" s="67"/>
      <c r="S48" s="63"/>
      <c r="T48" s="63"/>
      <c r="U48" s="63"/>
      <c r="V48" s="63"/>
      <c r="W48" s="63">
        <v>16.260000000000002</v>
      </c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>
        <v>21.13</v>
      </c>
      <c r="AI48" s="63"/>
      <c r="AJ48" s="63"/>
      <c r="AK48" s="63"/>
      <c r="AL48" s="63" t="s">
        <v>105</v>
      </c>
      <c r="AM48" s="65" t="s">
        <v>15</v>
      </c>
      <c r="AN48" s="65"/>
      <c r="AO48" s="65"/>
      <c r="AP48" s="82" t="s">
        <v>5</v>
      </c>
      <c r="AQ48" t="s">
        <v>86</v>
      </c>
    </row>
    <row r="49" spans="1:43" x14ac:dyDescent="0.15">
      <c r="A49" s="61">
        <v>48</v>
      </c>
      <c r="B49" s="90">
        <v>41486</v>
      </c>
      <c r="C49" s="62" t="s">
        <v>9</v>
      </c>
      <c r="D49" s="63" t="s">
        <v>10</v>
      </c>
      <c r="E49" s="63"/>
      <c r="F49" s="63" t="s">
        <v>248</v>
      </c>
      <c r="G49" s="64">
        <v>41468</v>
      </c>
      <c r="H49" s="65" t="s">
        <v>15</v>
      </c>
      <c r="I49" s="65" t="s">
        <v>124</v>
      </c>
      <c r="J49" s="65"/>
      <c r="K49" s="63" t="s">
        <v>251</v>
      </c>
      <c r="L49" s="63" t="s">
        <v>95</v>
      </c>
      <c r="M49" s="63">
        <v>206.29</v>
      </c>
      <c r="N49" s="63">
        <v>34.869999999999997</v>
      </c>
      <c r="O49" s="63"/>
      <c r="P49" s="63"/>
      <c r="Q49" s="63"/>
      <c r="R49" s="67"/>
      <c r="S49" s="63"/>
      <c r="T49" s="63"/>
      <c r="U49" s="63"/>
      <c r="V49" s="63"/>
      <c r="W49" s="63">
        <v>15.74</v>
      </c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>
        <v>23.42</v>
      </c>
      <c r="AI49" s="63"/>
      <c r="AJ49" s="63"/>
      <c r="AK49" s="63"/>
      <c r="AL49" s="63" t="s">
        <v>105</v>
      </c>
      <c r="AM49" s="65" t="s">
        <v>15</v>
      </c>
      <c r="AN49" s="65"/>
      <c r="AO49" s="65"/>
      <c r="AP49" s="82" t="s">
        <v>208</v>
      </c>
      <c r="AQ49" t="s">
        <v>86</v>
      </c>
    </row>
    <row r="50" spans="1:43" x14ac:dyDescent="0.15">
      <c r="A50" s="61">
        <v>49</v>
      </c>
      <c r="B50" s="90">
        <v>41486</v>
      </c>
      <c r="C50" s="62" t="s">
        <v>261</v>
      </c>
      <c r="D50" s="63" t="s">
        <v>262</v>
      </c>
      <c r="E50" s="63"/>
      <c r="F50" s="63" t="s">
        <v>266</v>
      </c>
      <c r="G50" s="64">
        <v>41460</v>
      </c>
      <c r="H50" s="65" t="s">
        <v>255</v>
      </c>
      <c r="I50" s="65" t="s">
        <v>256</v>
      </c>
      <c r="J50" s="65"/>
      <c r="K50" s="63" t="s">
        <v>257</v>
      </c>
      <c r="L50" s="63" t="s">
        <v>95</v>
      </c>
      <c r="M50" s="63">
        <v>101.15</v>
      </c>
      <c r="N50" s="63">
        <v>35.4</v>
      </c>
      <c r="O50" s="63"/>
      <c r="P50" s="63"/>
      <c r="Q50" s="63"/>
      <c r="R50" s="67"/>
      <c r="S50" s="63"/>
      <c r="T50" s="63"/>
      <c r="U50" s="63"/>
      <c r="V50" s="63"/>
      <c r="W50" s="63">
        <v>23.55</v>
      </c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>
        <v>26.85</v>
      </c>
      <c r="AI50" s="63"/>
      <c r="AJ50" s="63"/>
      <c r="AK50" s="63"/>
      <c r="AL50" s="63"/>
      <c r="AM50" s="63"/>
      <c r="AN50" s="63"/>
    </row>
    <row r="51" spans="1:43" x14ac:dyDescent="0.15">
      <c r="A51" s="61">
        <v>50</v>
      </c>
      <c r="B51" s="90">
        <v>41486</v>
      </c>
      <c r="C51" s="62" t="s">
        <v>264</v>
      </c>
      <c r="D51" s="63" t="s">
        <v>262</v>
      </c>
      <c r="E51" s="63"/>
      <c r="F51" s="63" t="s">
        <v>267</v>
      </c>
      <c r="G51" s="91">
        <v>41455</v>
      </c>
      <c r="H51" s="65" t="s">
        <v>255</v>
      </c>
      <c r="I51" s="65" t="s">
        <v>256</v>
      </c>
      <c r="J51" s="65"/>
      <c r="K51" s="63" t="s">
        <v>260</v>
      </c>
      <c r="L51" s="63" t="s">
        <v>95</v>
      </c>
      <c r="M51" s="63">
        <v>132.80000000000001</v>
      </c>
      <c r="N51" s="63">
        <v>31.86</v>
      </c>
      <c r="O51" s="63"/>
      <c r="P51" s="63"/>
      <c r="Q51" s="63"/>
      <c r="R51" s="67"/>
      <c r="S51" s="63"/>
      <c r="T51" s="63"/>
      <c r="U51" s="63"/>
      <c r="V51" s="63"/>
      <c r="W51" s="63">
        <v>18.75</v>
      </c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>
        <v>21.25</v>
      </c>
      <c r="AI51" s="63"/>
      <c r="AJ51" s="63"/>
      <c r="AK51" s="63"/>
      <c r="AL51" s="63"/>
      <c r="AM51" s="63"/>
      <c r="AN51" s="63"/>
    </row>
  </sheetData>
  <sheetProtection algorithmName="SHA-512" hashValue="DXr8jp8Le3U0zKB8JpDzWugpEAdk2vAxjaTrstGAi9fyxwDkppIcpJU0WCDqxFRYGGZ2mI9KX1gMRzLI/e7GGA==" saltValue="NBaqfPwLYgLevxBGzBcPrg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Q43"/>
  <sheetViews>
    <sheetView workbookViewId="0">
      <selection activeCell="A2" sqref="A2:XFD43"/>
    </sheetView>
  </sheetViews>
  <sheetFormatPr baseColWidth="10" defaultColWidth="15.5" defaultRowHeight="13" x14ac:dyDescent="0.15"/>
  <cols>
    <col min="1" max="1" width="4.5" customWidth="1"/>
    <col min="3" max="3" width="6.1640625" customWidth="1"/>
    <col min="4" max="4" width="9.83203125" customWidth="1"/>
    <col min="5" max="5" width="7.1640625" customWidth="1"/>
    <col min="6" max="6" width="10.1640625" customWidth="1"/>
    <col min="8" max="8" width="8.6640625" customWidth="1"/>
    <col min="9" max="9" width="11.5" customWidth="1"/>
    <col min="10" max="10" width="10.33203125" customWidth="1"/>
  </cols>
  <sheetData>
    <row r="1" spans="1:43" ht="56" x14ac:dyDescent="0.15">
      <c r="A1" s="68" t="s">
        <v>36</v>
      </c>
      <c r="B1" s="68" t="s">
        <v>37</v>
      </c>
      <c r="C1" s="69" t="s">
        <v>38</v>
      </c>
      <c r="D1" s="70" t="s">
        <v>39</v>
      </c>
      <c r="E1" s="70" t="s">
        <v>117</v>
      </c>
      <c r="F1" s="70" t="s">
        <v>118</v>
      </c>
      <c r="G1" s="68" t="s">
        <v>157</v>
      </c>
      <c r="H1" s="71" t="s">
        <v>158</v>
      </c>
      <c r="I1" s="71" t="s">
        <v>159</v>
      </c>
      <c r="J1" s="71" t="s">
        <v>160</v>
      </c>
      <c r="K1" s="70" t="s">
        <v>161</v>
      </c>
      <c r="L1" s="68" t="s">
        <v>116</v>
      </c>
      <c r="M1" s="72" t="s">
        <v>162</v>
      </c>
      <c r="N1" s="73" t="s">
        <v>184</v>
      </c>
      <c r="O1" s="73" t="s">
        <v>185</v>
      </c>
      <c r="P1" s="73" t="s">
        <v>92</v>
      </c>
      <c r="Q1" s="73" t="s">
        <v>93</v>
      </c>
      <c r="R1" s="73" t="s">
        <v>106</v>
      </c>
      <c r="S1" s="73" t="s">
        <v>41</v>
      </c>
      <c r="T1" s="73" t="s">
        <v>76</v>
      </c>
      <c r="U1" s="73" t="s">
        <v>2</v>
      </c>
      <c r="V1" s="74" t="s">
        <v>3</v>
      </c>
      <c r="W1" s="75" t="s">
        <v>4</v>
      </c>
      <c r="X1" s="75" t="s">
        <v>113</v>
      </c>
      <c r="Y1" s="75" t="s">
        <v>114</v>
      </c>
      <c r="Z1" s="75" t="s">
        <v>130</v>
      </c>
      <c r="AA1" s="75" t="s">
        <v>131</v>
      </c>
      <c r="AB1" s="75" t="s">
        <v>54</v>
      </c>
      <c r="AC1" s="75" t="s">
        <v>55</v>
      </c>
      <c r="AD1" s="75" t="s">
        <v>56</v>
      </c>
      <c r="AE1" s="76" t="s">
        <v>57</v>
      </c>
      <c r="AF1" s="77" t="s">
        <v>58</v>
      </c>
      <c r="AG1" s="77" t="s">
        <v>59</v>
      </c>
      <c r="AH1" s="78" t="s">
        <v>60</v>
      </c>
      <c r="AI1" s="78" t="s">
        <v>137</v>
      </c>
      <c r="AJ1" s="78" t="s">
        <v>138</v>
      </c>
      <c r="AK1" s="78" t="s">
        <v>139</v>
      </c>
      <c r="AL1" s="79" t="s">
        <v>140</v>
      </c>
      <c r="AM1" s="80" t="s">
        <v>141</v>
      </c>
      <c r="AN1" s="80" t="s">
        <v>142</v>
      </c>
      <c r="AO1" s="81" t="s">
        <v>143</v>
      </c>
      <c r="AP1" s="71" t="s">
        <v>171</v>
      </c>
      <c r="AQ1" s="68" t="s">
        <v>172</v>
      </c>
    </row>
    <row r="2" spans="1:43" x14ac:dyDescent="0.15">
      <c r="A2" s="61">
        <v>1</v>
      </c>
      <c r="B2" s="64">
        <v>41081</v>
      </c>
      <c r="C2" s="62" t="s">
        <v>198</v>
      </c>
      <c r="D2" s="63" t="s">
        <v>199</v>
      </c>
      <c r="E2" s="63"/>
      <c r="F2" s="63" t="s">
        <v>200</v>
      </c>
      <c r="G2" s="64">
        <v>41090</v>
      </c>
      <c r="H2" s="65" t="s">
        <v>34</v>
      </c>
      <c r="I2" s="65" t="s">
        <v>35</v>
      </c>
      <c r="J2" s="63">
        <v>4.75</v>
      </c>
      <c r="K2" s="63" t="s">
        <v>202</v>
      </c>
      <c r="L2" s="63" t="s">
        <v>203</v>
      </c>
      <c r="M2" s="66">
        <v>98.51</v>
      </c>
      <c r="N2" s="66">
        <v>24.61</v>
      </c>
      <c r="O2" s="63"/>
      <c r="P2" s="63"/>
      <c r="Q2" s="63"/>
      <c r="R2" s="67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 t="s">
        <v>144</v>
      </c>
      <c r="AM2" s="65" t="s">
        <v>201</v>
      </c>
      <c r="AN2" s="65"/>
      <c r="AO2" s="65"/>
      <c r="AP2" t="s">
        <v>24</v>
      </c>
      <c r="AQ2" t="s">
        <v>25</v>
      </c>
    </row>
    <row r="3" spans="1:43" x14ac:dyDescent="0.15">
      <c r="A3" s="61">
        <v>2</v>
      </c>
      <c r="B3" s="64">
        <v>41087</v>
      </c>
      <c r="C3" s="62" t="s">
        <v>99</v>
      </c>
      <c r="D3" s="63" t="s">
        <v>199</v>
      </c>
      <c r="E3" s="63"/>
      <c r="F3" s="63" t="s">
        <v>200</v>
      </c>
      <c r="G3" s="64">
        <v>41090</v>
      </c>
      <c r="H3" s="65" t="s">
        <v>34</v>
      </c>
      <c r="I3" s="65" t="s">
        <v>35</v>
      </c>
      <c r="J3" s="63"/>
      <c r="K3" s="63" t="s">
        <v>121</v>
      </c>
      <c r="L3" s="63" t="s">
        <v>203</v>
      </c>
      <c r="M3" s="66">
        <v>118</v>
      </c>
      <c r="N3" s="66">
        <v>24.6</v>
      </c>
      <c r="O3" s="63"/>
      <c r="P3" s="63"/>
      <c r="Q3" s="63"/>
      <c r="R3" s="67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 t="s">
        <v>144</v>
      </c>
      <c r="AM3" s="65" t="s">
        <v>201</v>
      </c>
      <c r="AN3" s="65"/>
      <c r="AO3" s="65"/>
      <c r="AP3" t="s">
        <v>122</v>
      </c>
      <c r="AQ3" t="s">
        <v>25</v>
      </c>
    </row>
    <row r="4" spans="1:43" x14ac:dyDescent="0.15">
      <c r="A4" s="61">
        <v>3</v>
      </c>
      <c r="B4" s="64">
        <v>41041</v>
      </c>
      <c r="C4" s="62" t="s">
        <v>9</v>
      </c>
      <c r="D4" s="63" t="s">
        <v>10</v>
      </c>
      <c r="E4" s="63"/>
      <c r="F4" s="63" t="s">
        <v>11</v>
      </c>
      <c r="G4" s="64">
        <v>40724</v>
      </c>
      <c r="H4" s="65" t="s">
        <v>12</v>
      </c>
      <c r="I4" s="65" t="s">
        <v>201</v>
      </c>
      <c r="J4" s="65"/>
      <c r="K4" s="63" t="s">
        <v>13</v>
      </c>
      <c r="L4" s="63" t="s">
        <v>102</v>
      </c>
      <c r="M4" s="63">
        <v>116.396</v>
      </c>
      <c r="N4" s="63">
        <v>22.238</v>
      </c>
      <c r="O4" s="63"/>
      <c r="P4" s="63"/>
      <c r="Q4" s="63"/>
      <c r="R4" s="67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 t="s">
        <v>14</v>
      </c>
      <c r="AM4" s="65" t="s">
        <v>15</v>
      </c>
      <c r="AN4" s="65"/>
      <c r="AO4" s="65"/>
      <c r="AP4" t="s">
        <v>16</v>
      </c>
      <c r="AQ4" t="s">
        <v>86</v>
      </c>
    </row>
    <row r="5" spans="1:43" x14ac:dyDescent="0.15">
      <c r="A5" s="61">
        <v>4</v>
      </c>
      <c r="B5" s="64">
        <v>41089</v>
      </c>
      <c r="C5" s="62" t="s">
        <v>9</v>
      </c>
      <c r="D5" s="63" t="s">
        <v>10</v>
      </c>
      <c r="E5" s="63"/>
      <c r="F5" s="63" t="s">
        <v>11</v>
      </c>
      <c r="G5" s="64">
        <v>41090</v>
      </c>
      <c r="H5" s="65" t="s">
        <v>17</v>
      </c>
      <c r="I5" s="65" t="s">
        <v>15</v>
      </c>
      <c r="J5" s="65"/>
      <c r="K5" s="63" t="s">
        <v>18</v>
      </c>
      <c r="L5" s="63" t="s">
        <v>102</v>
      </c>
      <c r="M5" s="63">
        <v>116.396</v>
      </c>
      <c r="N5" s="63">
        <v>22.238</v>
      </c>
      <c r="O5" s="63"/>
      <c r="P5" s="63"/>
      <c r="Q5" s="63"/>
      <c r="R5" s="67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 t="s">
        <v>85</v>
      </c>
      <c r="AM5" s="65" t="s">
        <v>15</v>
      </c>
      <c r="AN5" s="65"/>
      <c r="AO5" s="65"/>
      <c r="AP5" t="s">
        <v>82</v>
      </c>
      <c r="AQ5" t="s">
        <v>19</v>
      </c>
    </row>
    <row r="6" spans="1:43" x14ac:dyDescent="0.15">
      <c r="A6" s="61">
        <v>5</v>
      </c>
      <c r="B6" s="64">
        <v>41090</v>
      </c>
      <c r="C6" s="62" t="s">
        <v>9</v>
      </c>
      <c r="D6" s="63" t="s">
        <v>10</v>
      </c>
      <c r="E6" s="63"/>
      <c r="F6" s="63" t="s">
        <v>11</v>
      </c>
      <c r="G6" s="64">
        <v>41090</v>
      </c>
      <c r="H6" s="65" t="s">
        <v>17</v>
      </c>
      <c r="I6" s="65" t="s">
        <v>15</v>
      </c>
      <c r="J6" s="65"/>
      <c r="K6" s="63" t="s">
        <v>20</v>
      </c>
      <c r="L6" s="63" t="s">
        <v>102</v>
      </c>
      <c r="M6" s="63">
        <v>117</v>
      </c>
      <c r="N6" s="63">
        <v>23.62</v>
      </c>
      <c r="O6" s="63"/>
      <c r="P6" s="63"/>
      <c r="Q6" s="63"/>
      <c r="R6" s="67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 t="s">
        <v>21</v>
      </c>
      <c r="AM6" s="65" t="s">
        <v>15</v>
      </c>
      <c r="AN6" s="65"/>
      <c r="AO6" s="65"/>
      <c r="AP6" t="s">
        <v>111</v>
      </c>
      <c r="AQ6" t="s">
        <v>19</v>
      </c>
    </row>
    <row r="7" spans="1:43" x14ac:dyDescent="0.15">
      <c r="A7" s="61">
        <v>6</v>
      </c>
      <c r="B7" s="64">
        <v>41090</v>
      </c>
      <c r="C7" s="62" t="s">
        <v>9</v>
      </c>
      <c r="D7" s="63" t="s">
        <v>10</v>
      </c>
      <c r="E7" s="63"/>
      <c r="F7" s="63" t="s">
        <v>11</v>
      </c>
      <c r="G7" s="64">
        <v>41090</v>
      </c>
      <c r="H7" s="65" t="s">
        <v>17</v>
      </c>
      <c r="I7" s="65" t="s">
        <v>15</v>
      </c>
      <c r="J7" s="65"/>
      <c r="K7" s="63" t="s">
        <v>112</v>
      </c>
      <c r="L7" s="63" t="s">
        <v>102</v>
      </c>
      <c r="M7" s="63">
        <v>97.99</v>
      </c>
      <c r="N7" s="63">
        <v>24.2</v>
      </c>
      <c r="O7" s="63"/>
      <c r="P7" s="63"/>
      <c r="Q7" s="63"/>
      <c r="R7" s="67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 t="s">
        <v>85</v>
      </c>
      <c r="AM7" s="65" t="s">
        <v>15</v>
      </c>
      <c r="AN7" s="65"/>
      <c r="AO7" s="65"/>
      <c r="AP7" t="s">
        <v>8</v>
      </c>
      <c r="AQ7" t="s">
        <v>86</v>
      </c>
    </row>
    <row r="8" spans="1:43" x14ac:dyDescent="0.15">
      <c r="A8" s="61">
        <v>7</v>
      </c>
      <c r="B8" s="64">
        <v>41087</v>
      </c>
      <c r="C8" s="62" t="s">
        <v>198</v>
      </c>
      <c r="D8" s="63" t="s">
        <v>199</v>
      </c>
      <c r="E8" s="63"/>
      <c r="F8" s="63" t="s">
        <v>200</v>
      </c>
      <c r="G8" s="64">
        <v>41090</v>
      </c>
      <c r="H8" s="65" t="s">
        <v>34</v>
      </c>
      <c r="I8" s="65" t="s">
        <v>35</v>
      </c>
      <c r="J8" s="63">
        <v>6.26</v>
      </c>
      <c r="K8" s="63" t="s">
        <v>120</v>
      </c>
      <c r="L8" s="63" t="s">
        <v>203</v>
      </c>
      <c r="M8" s="66">
        <v>116.47</v>
      </c>
      <c r="N8" s="66">
        <v>23.26</v>
      </c>
      <c r="O8" s="63"/>
      <c r="P8" s="63"/>
      <c r="Q8" s="63"/>
      <c r="R8" s="67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 t="s">
        <v>144</v>
      </c>
      <c r="AM8" s="65" t="s">
        <v>201</v>
      </c>
      <c r="AN8" s="65"/>
      <c r="AO8" s="65"/>
      <c r="AP8" t="s">
        <v>24</v>
      </c>
      <c r="AQ8" t="s">
        <v>25</v>
      </c>
    </row>
    <row r="9" spans="1:43" x14ac:dyDescent="0.15">
      <c r="A9" s="61">
        <v>8</v>
      </c>
      <c r="B9" s="64">
        <v>41087</v>
      </c>
      <c r="C9" s="62" t="s">
        <v>99</v>
      </c>
      <c r="D9" s="63" t="s">
        <v>199</v>
      </c>
      <c r="E9" s="63"/>
      <c r="F9" s="63" t="s">
        <v>200</v>
      </c>
      <c r="G9" s="64">
        <v>41090</v>
      </c>
      <c r="H9" s="65" t="s">
        <v>34</v>
      </c>
      <c r="I9" s="65" t="s">
        <v>35</v>
      </c>
      <c r="J9" s="63"/>
      <c r="K9" s="63" t="s">
        <v>123</v>
      </c>
      <c r="L9" s="63" t="s">
        <v>203</v>
      </c>
      <c r="M9" s="66">
        <v>116.38</v>
      </c>
      <c r="N9" s="66">
        <v>22.23</v>
      </c>
      <c r="O9" s="63"/>
      <c r="P9" s="63"/>
      <c r="Q9" s="63"/>
      <c r="R9" s="67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 t="s">
        <v>144</v>
      </c>
      <c r="AM9" s="65" t="s">
        <v>201</v>
      </c>
      <c r="AN9" s="65"/>
      <c r="AO9" s="65"/>
      <c r="AP9" t="s">
        <v>122</v>
      </c>
      <c r="AQ9" t="s">
        <v>25</v>
      </c>
    </row>
    <row r="10" spans="1:43" x14ac:dyDescent="0.15">
      <c r="A10" s="61">
        <v>9</v>
      </c>
      <c r="B10" s="64">
        <v>41041</v>
      </c>
      <c r="C10" s="62" t="s">
        <v>9</v>
      </c>
      <c r="D10" s="63" t="s">
        <v>10</v>
      </c>
      <c r="E10" s="63"/>
      <c r="F10" s="63" t="s">
        <v>11</v>
      </c>
      <c r="G10" s="64">
        <v>40908</v>
      </c>
      <c r="H10" s="65" t="s">
        <v>17</v>
      </c>
      <c r="I10" s="65" t="s">
        <v>15</v>
      </c>
      <c r="J10" s="65"/>
      <c r="K10" s="63" t="s">
        <v>148</v>
      </c>
      <c r="L10" s="63" t="s">
        <v>102</v>
      </c>
      <c r="M10" s="63">
        <v>116.4</v>
      </c>
      <c r="N10" s="63">
        <v>22.238</v>
      </c>
      <c r="O10" s="63"/>
      <c r="P10" s="63"/>
      <c r="Q10" s="63"/>
      <c r="R10" s="67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 t="s">
        <v>85</v>
      </c>
      <c r="AM10" s="65" t="s">
        <v>15</v>
      </c>
      <c r="AN10" s="65"/>
      <c r="AO10" s="65"/>
      <c r="AP10" t="s">
        <v>149</v>
      </c>
      <c r="AQ10" t="s">
        <v>86</v>
      </c>
    </row>
    <row r="11" spans="1:43" x14ac:dyDescent="0.15">
      <c r="A11" s="61">
        <v>10</v>
      </c>
      <c r="B11" s="64">
        <v>41040</v>
      </c>
      <c r="C11" s="62" t="s">
        <v>9</v>
      </c>
      <c r="D11" s="63" t="s">
        <v>10</v>
      </c>
      <c r="E11" s="63"/>
      <c r="F11" s="63" t="s">
        <v>11</v>
      </c>
      <c r="G11" s="64">
        <v>40851</v>
      </c>
      <c r="H11" s="65" t="s">
        <v>15</v>
      </c>
      <c r="I11" s="65" t="s">
        <v>124</v>
      </c>
      <c r="J11" s="65"/>
      <c r="K11" s="63" t="s">
        <v>150</v>
      </c>
      <c r="L11" s="63" t="s">
        <v>102</v>
      </c>
      <c r="M11" s="63">
        <v>116.4</v>
      </c>
      <c r="N11" s="63">
        <v>22.24</v>
      </c>
      <c r="O11" s="63"/>
      <c r="P11" s="63"/>
      <c r="Q11" s="63"/>
      <c r="R11" s="67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 t="s">
        <v>85</v>
      </c>
      <c r="AM11" s="65" t="s">
        <v>15</v>
      </c>
      <c r="AN11" s="65"/>
      <c r="AO11" s="65"/>
      <c r="AP11" t="s">
        <v>81</v>
      </c>
      <c r="AQ11" t="s">
        <v>86</v>
      </c>
    </row>
    <row r="12" spans="1:43" x14ac:dyDescent="0.15">
      <c r="A12" s="61">
        <v>11</v>
      </c>
      <c r="B12" s="64">
        <v>41090</v>
      </c>
      <c r="C12" s="62" t="s">
        <v>99</v>
      </c>
      <c r="D12" s="63" t="s">
        <v>199</v>
      </c>
      <c r="E12" s="63"/>
      <c r="F12" s="63" t="s">
        <v>200</v>
      </c>
      <c r="G12" s="64">
        <v>41090</v>
      </c>
      <c r="H12" s="65" t="s">
        <v>12</v>
      </c>
      <c r="I12" s="65" t="s">
        <v>201</v>
      </c>
      <c r="J12" s="65"/>
      <c r="K12" s="63" t="s">
        <v>207</v>
      </c>
      <c r="L12" s="63" t="s">
        <v>102</v>
      </c>
      <c r="M12" s="63">
        <v>116.47</v>
      </c>
      <c r="N12" s="63">
        <v>27.9</v>
      </c>
      <c r="O12" s="63"/>
      <c r="P12" s="63"/>
      <c r="Q12" s="63"/>
      <c r="R12" s="67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 t="s">
        <v>85</v>
      </c>
      <c r="AM12" s="65" t="s">
        <v>201</v>
      </c>
      <c r="AN12" s="65"/>
      <c r="AO12" s="65"/>
      <c r="AP12" t="s">
        <v>208</v>
      </c>
      <c r="AQ12" t="s">
        <v>86</v>
      </c>
    </row>
    <row r="13" spans="1:43" x14ac:dyDescent="0.15">
      <c r="A13" s="61">
        <v>12</v>
      </c>
      <c r="B13" s="64">
        <v>41081</v>
      </c>
      <c r="C13" s="62" t="s">
        <v>26</v>
      </c>
      <c r="D13" s="63" t="s">
        <v>27</v>
      </c>
      <c r="E13" s="63"/>
      <c r="F13" s="63" t="s">
        <v>28</v>
      </c>
      <c r="G13" s="64">
        <v>41090</v>
      </c>
      <c r="H13" s="65" t="s">
        <v>34</v>
      </c>
      <c r="I13" s="65" t="s">
        <v>35</v>
      </c>
      <c r="J13" s="63">
        <v>4.75</v>
      </c>
      <c r="K13" s="63" t="s">
        <v>30</v>
      </c>
      <c r="L13" s="63" t="s">
        <v>95</v>
      </c>
      <c r="M13" s="63">
        <v>101.18</v>
      </c>
      <c r="N13" s="66">
        <v>24.61</v>
      </c>
      <c r="O13" s="63"/>
      <c r="P13" s="63"/>
      <c r="Q13" s="63"/>
      <c r="R13" s="67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>
        <v>14.42</v>
      </c>
      <c r="AF13" s="63"/>
      <c r="AG13" s="63"/>
      <c r="AH13" s="63"/>
      <c r="AI13" s="63"/>
      <c r="AJ13" s="63"/>
      <c r="AK13" s="63"/>
      <c r="AL13" s="63" t="s">
        <v>96</v>
      </c>
      <c r="AM13" s="65" t="s">
        <v>29</v>
      </c>
      <c r="AN13" s="65"/>
      <c r="AO13" s="65"/>
      <c r="AP13" t="s">
        <v>97</v>
      </c>
      <c r="AQ13" t="s">
        <v>98</v>
      </c>
    </row>
    <row r="14" spans="1:43" x14ac:dyDescent="0.15">
      <c r="A14" s="61">
        <v>13</v>
      </c>
      <c r="B14" s="64">
        <v>41087</v>
      </c>
      <c r="C14" s="62" t="s">
        <v>26</v>
      </c>
      <c r="D14" s="63" t="s">
        <v>27</v>
      </c>
      <c r="E14" s="63"/>
      <c r="F14" s="63" t="s">
        <v>28</v>
      </c>
      <c r="G14" s="64">
        <v>41090</v>
      </c>
      <c r="H14" s="65" t="s">
        <v>34</v>
      </c>
      <c r="I14" s="65" t="s">
        <v>35</v>
      </c>
      <c r="J14" s="63"/>
      <c r="K14" s="63" t="s">
        <v>121</v>
      </c>
      <c r="L14" s="63" t="s">
        <v>95</v>
      </c>
      <c r="M14" s="63">
        <v>122</v>
      </c>
      <c r="N14" s="66">
        <v>24.6</v>
      </c>
      <c r="O14" s="63"/>
      <c r="P14" s="63"/>
      <c r="Q14" s="63"/>
      <c r="R14" s="67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>
        <v>18.5</v>
      </c>
      <c r="AF14" s="63"/>
      <c r="AG14" s="63"/>
      <c r="AH14" s="63"/>
      <c r="AI14" s="63"/>
      <c r="AJ14" s="63"/>
      <c r="AK14" s="63"/>
      <c r="AL14" s="63" t="s">
        <v>96</v>
      </c>
      <c r="AM14" s="65" t="s">
        <v>29</v>
      </c>
      <c r="AN14" s="65"/>
      <c r="AO14" s="65"/>
      <c r="AP14" t="s">
        <v>122</v>
      </c>
      <c r="AQ14" t="s">
        <v>98</v>
      </c>
    </row>
    <row r="15" spans="1:43" x14ac:dyDescent="0.15">
      <c r="A15" s="61">
        <v>14</v>
      </c>
      <c r="B15" s="64">
        <v>41041</v>
      </c>
      <c r="C15" s="62" t="s">
        <v>9</v>
      </c>
      <c r="D15" s="63" t="s">
        <v>10</v>
      </c>
      <c r="E15" s="63"/>
      <c r="F15" s="63" t="s">
        <v>209</v>
      </c>
      <c r="G15" s="64">
        <v>40724</v>
      </c>
      <c r="H15" s="65" t="s">
        <v>12</v>
      </c>
      <c r="I15" s="65" t="s">
        <v>201</v>
      </c>
      <c r="J15" s="65"/>
      <c r="K15" s="63" t="s">
        <v>211</v>
      </c>
      <c r="L15" s="63" t="s">
        <v>102</v>
      </c>
      <c r="M15" s="63">
        <v>119.295</v>
      </c>
      <c r="N15" s="63">
        <v>22.238</v>
      </c>
      <c r="O15" s="63"/>
      <c r="P15" s="63"/>
      <c r="Q15" s="63"/>
      <c r="R15" s="67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>
        <v>12.448</v>
      </c>
      <c r="AF15" s="63"/>
      <c r="AG15" s="63"/>
      <c r="AH15" s="63"/>
      <c r="AI15" s="63"/>
      <c r="AJ15" s="63"/>
      <c r="AK15" s="63"/>
      <c r="AL15" s="63" t="s">
        <v>210</v>
      </c>
      <c r="AM15" s="65" t="s">
        <v>201</v>
      </c>
      <c r="AN15" s="65"/>
      <c r="AO15" s="65"/>
      <c r="AP15" t="s">
        <v>16</v>
      </c>
      <c r="AQ15" t="s">
        <v>86</v>
      </c>
    </row>
    <row r="16" spans="1:43" x14ac:dyDescent="0.15">
      <c r="A16" s="61">
        <v>15</v>
      </c>
      <c r="B16" s="64">
        <v>41089</v>
      </c>
      <c r="C16" s="62" t="s">
        <v>9</v>
      </c>
      <c r="D16" s="63" t="s">
        <v>10</v>
      </c>
      <c r="E16" s="63"/>
      <c r="F16" s="63" t="s">
        <v>209</v>
      </c>
      <c r="G16" s="64">
        <v>41090</v>
      </c>
      <c r="H16" s="65" t="s">
        <v>12</v>
      </c>
      <c r="I16" s="65" t="s">
        <v>201</v>
      </c>
      <c r="J16" s="65"/>
      <c r="K16" s="63" t="s">
        <v>18</v>
      </c>
      <c r="L16" s="63" t="s">
        <v>102</v>
      </c>
      <c r="M16" s="63">
        <v>119.295</v>
      </c>
      <c r="N16" s="63">
        <v>22.238</v>
      </c>
      <c r="O16" s="63"/>
      <c r="P16" s="63"/>
      <c r="Q16" s="63"/>
      <c r="R16" s="67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>
        <v>12.448</v>
      </c>
      <c r="AF16" s="63"/>
      <c r="AG16" s="63"/>
      <c r="AH16" s="63"/>
      <c r="AI16" s="63"/>
      <c r="AJ16" s="63"/>
      <c r="AK16" s="63"/>
      <c r="AL16" s="63" t="s">
        <v>210</v>
      </c>
      <c r="AM16" s="65" t="s">
        <v>201</v>
      </c>
      <c r="AN16" s="65"/>
      <c r="AO16" s="65"/>
      <c r="AP16" t="s">
        <v>82</v>
      </c>
      <c r="AQ16" t="s">
        <v>19</v>
      </c>
    </row>
    <row r="17" spans="1:43" x14ac:dyDescent="0.15">
      <c r="A17" s="61">
        <v>16</v>
      </c>
      <c r="B17" s="64">
        <v>41090</v>
      </c>
      <c r="C17" s="62" t="s">
        <v>9</v>
      </c>
      <c r="D17" s="63" t="s">
        <v>10</v>
      </c>
      <c r="E17" s="63"/>
      <c r="F17" s="63" t="s">
        <v>209</v>
      </c>
      <c r="G17" s="64">
        <v>41090</v>
      </c>
      <c r="H17" s="65" t="s">
        <v>12</v>
      </c>
      <c r="I17" s="65" t="s">
        <v>201</v>
      </c>
      <c r="J17" s="65"/>
      <c r="K17" s="63" t="s">
        <v>20</v>
      </c>
      <c r="L17" s="63" t="s">
        <v>102</v>
      </c>
      <c r="M17" s="63">
        <v>120</v>
      </c>
      <c r="N17" s="63">
        <v>23.62</v>
      </c>
      <c r="O17" s="63"/>
      <c r="P17" s="63"/>
      <c r="Q17" s="63"/>
      <c r="R17" s="67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>
        <v>14</v>
      </c>
      <c r="AF17" s="63"/>
      <c r="AG17" s="63"/>
      <c r="AH17" s="63"/>
      <c r="AI17" s="63"/>
      <c r="AJ17" s="63"/>
      <c r="AK17" s="63"/>
      <c r="AL17" s="63" t="s">
        <v>210</v>
      </c>
      <c r="AM17" s="65" t="s">
        <v>201</v>
      </c>
      <c r="AN17" s="65"/>
      <c r="AO17" s="65"/>
      <c r="AP17" t="s">
        <v>111</v>
      </c>
      <c r="AQ17" t="s">
        <v>19</v>
      </c>
    </row>
    <row r="18" spans="1:43" x14ac:dyDescent="0.15">
      <c r="A18" s="61">
        <v>17</v>
      </c>
      <c r="B18" s="64">
        <v>41090</v>
      </c>
      <c r="C18" s="62" t="s">
        <v>9</v>
      </c>
      <c r="D18" s="63" t="s">
        <v>10</v>
      </c>
      <c r="E18" s="63"/>
      <c r="F18" s="63" t="s">
        <v>209</v>
      </c>
      <c r="G18" s="64">
        <v>41090</v>
      </c>
      <c r="H18" s="65" t="s">
        <v>12</v>
      </c>
      <c r="I18" s="65" t="s">
        <v>201</v>
      </c>
      <c r="J18" s="65"/>
      <c r="K18" s="63" t="s">
        <v>112</v>
      </c>
      <c r="L18" s="63" t="s">
        <v>102</v>
      </c>
      <c r="M18" s="63">
        <v>100.67</v>
      </c>
      <c r="N18" s="63">
        <v>24.2</v>
      </c>
      <c r="O18" s="63"/>
      <c r="P18" s="63"/>
      <c r="Q18" s="63"/>
      <c r="R18" s="67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>
        <v>14.18</v>
      </c>
      <c r="AF18" s="63"/>
      <c r="AG18" s="63"/>
      <c r="AH18" s="63"/>
      <c r="AI18" s="63"/>
      <c r="AJ18" s="63"/>
      <c r="AK18" s="63"/>
      <c r="AL18" s="63" t="s">
        <v>210</v>
      </c>
      <c r="AM18" s="65" t="s">
        <v>201</v>
      </c>
      <c r="AN18" s="65"/>
      <c r="AO18" s="65"/>
      <c r="AP18" t="s">
        <v>8</v>
      </c>
      <c r="AQ18" t="s">
        <v>86</v>
      </c>
    </row>
    <row r="19" spans="1:43" x14ac:dyDescent="0.15">
      <c r="A19" s="61">
        <v>18</v>
      </c>
      <c r="B19" s="64">
        <v>41087</v>
      </c>
      <c r="C19" s="62" t="s">
        <v>26</v>
      </c>
      <c r="D19" s="63" t="s">
        <v>27</v>
      </c>
      <c r="E19" s="63"/>
      <c r="F19" s="63" t="s">
        <v>28</v>
      </c>
      <c r="G19" s="64">
        <v>41090</v>
      </c>
      <c r="H19" s="65" t="s">
        <v>34</v>
      </c>
      <c r="I19" s="65" t="s">
        <v>35</v>
      </c>
      <c r="J19" s="63">
        <v>6.26</v>
      </c>
      <c r="K19" s="63" t="s">
        <v>120</v>
      </c>
      <c r="L19" s="63" t="s">
        <v>95</v>
      </c>
      <c r="M19" s="63">
        <v>119.15</v>
      </c>
      <c r="N19" s="66">
        <v>23.26</v>
      </c>
      <c r="O19" s="63"/>
      <c r="P19" s="63"/>
      <c r="Q19" s="63"/>
      <c r="R19" s="67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>
        <v>14.42</v>
      </c>
      <c r="AF19" s="63"/>
      <c r="AG19" s="63"/>
      <c r="AH19" s="63"/>
      <c r="AI19" s="63"/>
      <c r="AJ19" s="63"/>
      <c r="AK19" s="63"/>
      <c r="AL19" s="63" t="s">
        <v>96</v>
      </c>
      <c r="AM19" s="65" t="s">
        <v>29</v>
      </c>
      <c r="AN19" s="65"/>
      <c r="AO19" s="65"/>
      <c r="AP19" t="s">
        <v>97</v>
      </c>
      <c r="AQ19" t="s">
        <v>98</v>
      </c>
    </row>
    <row r="20" spans="1:43" x14ac:dyDescent="0.15">
      <c r="A20" s="61">
        <v>19</v>
      </c>
      <c r="B20" s="64">
        <v>41087</v>
      </c>
      <c r="C20" s="62" t="s">
        <v>26</v>
      </c>
      <c r="D20" s="63" t="s">
        <v>27</v>
      </c>
      <c r="E20" s="63"/>
      <c r="F20" s="63" t="s">
        <v>28</v>
      </c>
      <c r="G20" s="64">
        <v>41090</v>
      </c>
      <c r="H20" s="65" t="s">
        <v>34</v>
      </c>
      <c r="I20" s="65" t="s">
        <v>35</v>
      </c>
      <c r="J20" s="63"/>
      <c r="K20" s="63" t="s">
        <v>123</v>
      </c>
      <c r="L20" s="63" t="s">
        <v>95</v>
      </c>
      <c r="M20" s="63">
        <v>119.27</v>
      </c>
      <c r="N20" s="66">
        <v>22.23</v>
      </c>
      <c r="O20" s="63"/>
      <c r="P20" s="63"/>
      <c r="Q20" s="63"/>
      <c r="R20" s="67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>
        <v>12.44</v>
      </c>
      <c r="AF20" s="63"/>
      <c r="AG20" s="63"/>
      <c r="AH20" s="63"/>
      <c r="AI20" s="63"/>
      <c r="AJ20" s="63"/>
      <c r="AK20" s="63"/>
      <c r="AL20" s="63" t="s">
        <v>96</v>
      </c>
      <c r="AM20" s="65" t="s">
        <v>29</v>
      </c>
      <c r="AN20" s="65"/>
      <c r="AO20" s="65"/>
      <c r="AP20" t="s">
        <v>122</v>
      </c>
      <c r="AQ20" t="s">
        <v>98</v>
      </c>
    </row>
    <row r="21" spans="1:43" x14ac:dyDescent="0.15">
      <c r="A21" s="61">
        <v>20</v>
      </c>
      <c r="B21" s="64">
        <v>41041</v>
      </c>
      <c r="C21" s="62" t="s">
        <v>9</v>
      </c>
      <c r="D21" s="63" t="s">
        <v>10</v>
      </c>
      <c r="E21" s="63"/>
      <c r="F21" s="63" t="s">
        <v>209</v>
      </c>
      <c r="G21" s="64">
        <v>40908</v>
      </c>
      <c r="H21" s="65" t="s">
        <v>12</v>
      </c>
      <c r="I21" s="65" t="s">
        <v>201</v>
      </c>
      <c r="J21" s="65"/>
      <c r="K21" s="63" t="s">
        <v>148</v>
      </c>
      <c r="L21" s="63" t="s">
        <v>102</v>
      </c>
      <c r="M21" s="63">
        <v>116.4</v>
      </c>
      <c r="N21" s="63">
        <v>22.238</v>
      </c>
      <c r="O21" s="63"/>
      <c r="P21" s="63"/>
      <c r="Q21" s="63"/>
      <c r="R21" s="67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>
        <v>12.448</v>
      </c>
      <c r="AF21" s="63"/>
      <c r="AG21" s="63"/>
      <c r="AH21" s="63"/>
      <c r="AI21" s="63"/>
      <c r="AJ21" s="63"/>
      <c r="AK21" s="63"/>
      <c r="AL21" s="63" t="s">
        <v>210</v>
      </c>
      <c r="AM21" s="65" t="s">
        <v>201</v>
      </c>
      <c r="AN21" s="65"/>
      <c r="AO21" s="65"/>
      <c r="AP21" t="s">
        <v>149</v>
      </c>
      <c r="AQ21" t="s">
        <v>86</v>
      </c>
    </row>
    <row r="22" spans="1:43" x14ac:dyDescent="0.15">
      <c r="A22" s="61">
        <v>21</v>
      </c>
      <c r="B22" s="64">
        <v>41040</v>
      </c>
      <c r="C22" s="62" t="s">
        <v>9</v>
      </c>
      <c r="D22" s="63" t="s">
        <v>10</v>
      </c>
      <c r="E22" s="63"/>
      <c r="F22" s="63" t="s">
        <v>209</v>
      </c>
      <c r="G22" s="64">
        <v>40851</v>
      </c>
      <c r="H22" s="65" t="s">
        <v>201</v>
      </c>
      <c r="I22" s="65" t="s">
        <v>124</v>
      </c>
      <c r="J22" s="65"/>
      <c r="K22" s="63" t="s">
        <v>150</v>
      </c>
      <c r="L22" s="63" t="s">
        <v>102</v>
      </c>
      <c r="M22" s="63">
        <v>119.3</v>
      </c>
      <c r="N22" s="63">
        <v>22.24</v>
      </c>
      <c r="O22" s="63"/>
      <c r="P22" s="63"/>
      <c r="Q22" s="63"/>
      <c r="R22" s="67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>
        <v>12.45</v>
      </c>
      <c r="AF22" s="63"/>
      <c r="AG22" s="63"/>
      <c r="AH22" s="63"/>
      <c r="AI22" s="63"/>
      <c r="AJ22" s="63"/>
      <c r="AK22" s="63"/>
      <c r="AL22" s="63" t="s">
        <v>210</v>
      </c>
      <c r="AM22" s="65" t="s">
        <v>201</v>
      </c>
      <c r="AN22" s="65"/>
      <c r="AO22" s="65"/>
      <c r="AP22" t="s">
        <v>226</v>
      </c>
      <c r="AQ22" t="s">
        <v>86</v>
      </c>
    </row>
    <row r="23" spans="1:43" x14ac:dyDescent="0.15">
      <c r="A23" s="61">
        <v>22</v>
      </c>
      <c r="B23" s="64">
        <v>41090</v>
      </c>
      <c r="C23" s="62" t="s">
        <v>9</v>
      </c>
      <c r="D23" s="63" t="s">
        <v>10</v>
      </c>
      <c r="E23" s="63"/>
      <c r="F23" s="63" t="s">
        <v>209</v>
      </c>
      <c r="G23" s="64">
        <v>41090</v>
      </c>
      <c r="H23" s="65" t="s">
        <v>12</v>
      </c>
      <c r="I23" s="65" t="s">
        <v>201</v>
      </c>
      <c r="J23" s="65"/>
      <c r="K23" s="63" t="s">
        <v>207</v>
      </c>
      <c r="L23" s="63" t="s">
        <v>102</v>
      </c>
      <c r="M23" s="63">
        <v>119.15</v>
      </c>
      <c r="N23" s="63">
        <v>27.9</v>
      </c>
      <c r="O23" s="63"/>
      <c r="P23" s="63"/>
      <c r="Q23" s="63"/>
      <c r="R23" s="67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>
        <v>14.42</v>
      </c>
      <c r="AF23" s="63"/>
      <c r="AG23" s="63"/>
      <c r="AH23" s="63"/>
      <c r="AI23" s="63"/>
      <c r="AJ23" s="63"/>
      <c r="AK23" s="63"/>
      <c r="AL23" s="63" t="s">
        <v>210</v>
      </c>
      <c r="AM23" s="65" t="s">
        <v>201</v>
      </c>
      <c r="AN23" s="65"/>
      <c r="AO23" s="65"/>
      <c r="AP23" t="s">
        <v>208</v>
      </c>
      <c r="AQ23" t="s">
        <v>86</v>
      </c>
    </row>
    <row r="24" spans="1:43" x14ac:dyDescent="0.15">
      <c r="A24" s="61">
        <v>23</v>
      </c>
      <c r="B24" s="64">
        <v>41081</v>
      </c>
      <c r="C24" s="62" t="s">
        <v>99</v>
      </c>
      <c r="D24" s="63" t="s">
        <v>100</v>
      </c>
      <c r="E24" s="63"/>
      <c r="F24" s="63" t="s">
        <v>28</v>
      </c>
      <c r="G24" s="64">
        <v>41090</v>
      </c>
      <c r="H24" s="65" t="s">
        <v>34</v>
      </c>
      <c r="I24" s="65" t="s">
        <v>35</v>
      </c>
      <c r="J24" s="63">
        <v>4.75</v>
      </c>
      <c r="K24" s="63" t="s">
        <v>101</v>
      </c>
      <c r="L24" s="63" t="s">
        <v>102</v>
      </c>
      <c r="M24" s="63">
        <v>101.18</v>
      </c>
      <c r="N24" s="66">
        <v>24.61</v>
      </c>
      <c r="O24" s="63"/>
      <c r="P24" s="63"/>
      <c r="Q24" s="63"/>
      <c r="R24" s="67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>
        <v>19.96</v>
      </c>
      <c r="AF24" s="63"/>
      <c r="AG24" s="63"/>
      <c r="AH24" s="63"/>
      <c r="AI24" s="63"/>
      <c r="AJ24" s="63"/>
      <c r="AK24" s="63"/>
      <c r="AL24" s="63" t="s">
        <v>103</v>
      </c>
      <c r="AM24" s="65" t="s">
        <v>29</v>
      </c>
      <c r="AN24" s="65"/>
      <c r="AO24" s="65"/>
      <c r="AP24" t="s">
        <v>97</v>
      </c>
      <c r="AQ24" t="s">
        <v>98</v>
      </c>
    </row>
    <row r="25" spans="1:43" x14ac:dyDescent="0.15">
      <c r="A25" s="61">
        <v>24</v>
      </c>
      <c r="B25" s="64">
        <v>41087</v>
      </c>
      <c r="C25" s="62" t="s">
        <v>99</v>
      </c>
      <c r="D25" s="63" t="s">
        <v>100</v>
      </c>
      <c r="E25" s="63"/>
      <c r="F25" s="63" t="s">
        <v>28</v>
      </c>
      <c r="G25" s="64">
        <v>41090</v>
      </c>
      <c r="H25" s="65" t="s">
        <v>34</v>
      </c>
      <c r="I25" s="65" t="s">
        <v>35</v>
      </c>
      <c r="J25" s="63"/>
      <c r="K25" s="63" t="s">
        <v>121</v>
      </c>
      <c r="L25" s="63" t="s">
        <v>102</v>
      </c>
      <c r="M25" s="63">
        <v>122</v>
      </c>
      <c r="N25" s="66">
        <v>24.6</v>
      </c>
      <c r="O25" s="63"/>
      <c r="P25" s="63"/>
      <c r="Q25" s="63"/>
      <c r="R25" s="67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>
        <v>22.4</v>
      </c>
      <c r="AF25" s="63"/>
      <c r="AG25" s="63"/>
      <c r="AH25" s="63"/>
      <c r="AI25" s="63"/>
      <c r="AJ25" s="63"/>
      <c r="AK25" s="63"/>
      <c r="AL25" s="63" t="s">
        <v>103</v>
      </c>
      <c r="AM25" s="65" t="s">
        <v>29</v>
      </c>
      <c r="AN25" s="65"/>
      <c r="AO25" s="65"/>
      <c r="AP25" t="s">
        <v>122</v>
      </c>
      <c r="AQ25" t="s">
        <v>98</v>
      </c>
    </row>
    <row r="26" spans="1:43" x14ac:dyDescent="0.15">
      <c r="A26" s="61">
        <v>25</v>
      </c>
      <c r="B26" s="64">
        <v>41041</v>
      </c>
      <c r="C26" s="62" t="s">
        <v>9</v>
      </c>
      <c r="D26" s="63" t="s">
        <v>10</v>
      </c>
      <c r="E26" s="63"/>
      <c r="F26" s="63" t="s">
        <v>209</v>
      </c>
      <c r="G26" s="64">
        <v>40724</v>
      </c>
      <c r="H26" s="65" t="s">
        <v>17</v>
      </c>
      <c r="I26" s="65" t="s">
        <v>15</v>
      </c>
      <c r="J26" s="65"/>
      <c r="K26" s="63" t="s">
        <v>211</v>
      </c>
      <c r="L26" s="63" t="s">
        <v>102</v>
      </c>
      <c r="M26" s="63">
        <v>119.295</v>
      </c>
      <c r="N26" s="63">
        <v>22.238</v>
      </c>
      <c r="O26" s="63"/>
      <c r="P26" s="63"/>
      <c r="Q26" s="63"/>
      <c r="R26" s="67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>
        <v>18.872</v>
      </c>
      <c r="AF26" s="63"/>
      <c r="AG26" s="63"/>
      <c r="AH26" s="63"/>
      <c r="AI26" s="63"/>
      <c r="AJ26" s="63"/>
      <c r="AK26" s="63"/>
      <c r="AL26" s="63" t="s">
        <v>84</v>
      </c>
      <c r="AM26" s="65" t="s">
        <v>15</v>
      </c>
      <c r="AN26" s="65"/>
      <c r="AO26" s="65"/>
      <c r="AP26" t="s">
        <v>16</v>
      </c>
      <c r="AQ26" t="s">
        <v>86</v>
      </c>
    </row>
    <row r="27" spans="1:43" x14ac:dyDescent="0.15">
      <c r="A27" s="61">
        <v>26</v>
      </c>
      <c r="B27" s="64">
        <v>41089</v>
      </c>
      <c r="C27" s="62" t="s">
        <v>9</v>
      </c>
      <c r="D27" s="63" t="s">
        <v>10</v>
      </c>
      <c r="E27" s="63"/>
      <c r="F27" s="63" t="s">
        <v>209</v>
      </c>
      <c r="G27" s="64">
        <v>41090</v>
      </c>
      <c r="H27" s="65" t="s">
        <v>17</v>
      </c>
      <c r="I27" s="65" t="s">
        <v>15</v>
      </c>
      <c r="J27" s="65"/>
      <c r="K27" s="63" t="s">
        <v>18</v>
      </c>
      <c r="L27" s="63" t="s">
        <v>102</v>
      </c>
      <c r="M27" s="63">
        <v>119.295</v>
      </c>
      <c r="N27" s="63">
        <v>22.238</v>
      </c>
      <c r="O27" s="63"/>
      <c r="P27" s="63"/>
      <c r="Q27" s="63"/>
      <c r="R27" s="67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>
        <v>18.872</v>
      </c>
      <c r="AF27" s="63"/>
      <c r="AG27" s="63"/>
      <c r="AH27" s="63"/>
      <c r="AI27" s="63"/>
      <c r="AJ27" s="63"/>
      <c r="AK27" s="63"/>
      <c r="AL27" s="63" t="s">
        <v>84</v>
      </c>
      <c r="AM27" s="65" t="s">
        <v>15</v>
      </c>
      <c r="AN27" s="65"/>
      <c r="AO27" s="65"/>
      <c r="AP27" t="s">
        <v>82</v>
      </c>
      <c r="AQ27" t="s">
        <v>19</v>
      </c>
    </row>
    <row r="28" spans="1:43" x14ac:dyDescent="0.15">
      <c r="A28" s="61">
        <v>27</v>
      </c>
      <c r="B28" s="64">
        <v>41090</v>
      </c>
      <c r="C28" s="62" t="s">
        <v>9</v>
      </c>
      <c r="D28" s="63" t="s">
        <v>10</v>
      </c>
      <c r="E28" s="63"/>
      <c r="F28" s="63" t="s">
        <v>209</v>
      </c>
      <c r="G28" s="64">
        <v>41090</v>
      </c>
      <c r="H28" s="65" t="s">
        <v>17</v>
      </c>
      <c r="I28" s="65" t="s">
        <v>15</v>
      </c>
      <c r="J28" s="65"/>
      <c r="K28" s="63" t="s">
        <v>20</v>
      </c>
      <c r="L28" s="63" t="s">
        <v>102</v>
      </c>
      <c r="M28" s="63">
        <v>120</v>
      </c>
      <c r="N28" s="63">
        <v>23.62</v>
      </c>
      <c r="O28" s="63"/>
      <c r="P28" s="63"/>
      <c r="Q28" s="63"/>
      <c r="R28" s="67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>
        <v>18.87</v>
      </c>
      <c r="AF28" s="63"/>
      <c r="AG28" s="63"/>
      <c r="AH28" s="63"/>
      <c r="AI28" s="63"/>
      <c r="AJ28" s="63"/>
      <c r="AK28" s="63"/>
      <c r="AL28" s="63" t="s">
        <v>84</v>
      </c>
      <c r="AM28" s="65" t="s">
        <v>15</v>
      </c>
      <c r="AN28" s="65"/>
      <c r="AO28" s="65"/>
      <c r="AP28" t="s">
        <v>111</v>
      </c>
      <c r="AQ28" t="s">
        <v>19</v>
      </c>
    </row>
    <row r="29" spans="1:43" x14ac:dyDescent="0.15">
      <c r="A29" s="61">
        <v>28</v>
      </c>
      <c r="B29" s="64">
        <v>41090</v>
      </c>
      <c r="C29" s="62" t="s">
        <v>9</v>
      </c>
      <c r="D29" s="63" t="s">
        <v>10</v>
      </c>
      <c r="E29" s="63"/>
      <c r="F29" s="63" t="s">
        <v>209</v>
      </c>
      <c r="G29" s="64">
        <v>41090</v>
      </c>
      <c r="H29" s="65" t="s">
        <v>17</v>
      </c>
      <c r="I29" s="65" t="s">
        <v>15</v>
      </c>
      <c r="J29" s="65"/>
      <c r="K29" s="63" t="s">
        <v>112</v>
      </c>
      <c r="L29" s="63" t="s">
        <v>102</v>
      </c>
      <c r="M29" s="63">
        <v>100.67</v>
      </c>
      <c r="N29" s="63">
        <v>24.2</v>
      </c>
      <c r="O29" s="63"/>
      <c r="P29" s="63"/>
      <c r="Q29" s="63"/>
      <c r="R29" s="67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>
        <v>19.64</v>
      </c>
      <c r="AF29" s="63"/>
      <c r="AG29" s="63"/>
      <c r="AH29" s="63"/>
      <c r="AI29" s="63"/>
      <c r="AJ29" s="63"/>
      <c r="AK29" s="63"/>
      <c r="AL29" s="63" t="s">
        <v>84</v>
      </c>
      <c r="AM29" s="65" t="s">
        <v>15</v>
      </c>
      <c r="AN29" s="65"/>
      <c r="AO29" s="65"/>
      <c r="AP29" t="s">
        <v>8</v>
      </c>
      <c r="AQ29" t="s">
        <v>86</v>
      </c>
    </row>
    <row r="30" spans="1:43" x14ac:dyDescent="0.15">
      <c r="A30" s="61">
        <v>29</v>
      </c>
      <c r="B30" s="64">
        <v>41087</v>
      </c>
      <c r="C30" s="62" t="s">
        <v>99</v>
      </c>
      <c r="D30" s="63" t="s">
        <v>100</v>
      </c>
      <c r="E30" s="63"/>
      <c r="F30" s="63" t="s">
        <v>28</v>
      </c>
      <c r="G30" s="64">
        <v>41090</v>
      </c>
      <c r="H30" s="65" t="s">
        <v>34</v>
      </c>
      <c r="I30" s="65" t="s">
        <v>35</v>
      </c>
      <c r="J30" s="63">
        <v>6.26</v>
      </c>
      <c r="K30" s="63" t="s">
        <v>120</v>
      </c>
      <c r="L30" s="63" t="s">
        <v>102</v>
      </c>
      <c r="M30" s="63">
        <v>119.15</v>
      </c>
      <c r="N30" s="66">
        <v>23.26</v>
      </c>
      <c r="O30" s="63"/>
      <c r="P30" s="63"/>
      <c r="Q30" s="63"/>
      <c r="R30" s="67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>
        <v>19.96</v>
      </c>
      <c r="AF30" s="63"/>
      <c r="AG30" s="63"/>
      <c r="AH30" s="63"/>
      <c r="AI30" s="63"/>
      <c r="AJ30" s="63"/>
      <c r="AK30" s="63"/>
      <c r="AL30" s="63" t="s">
        <v>103</v>
      </c>
      <c r="AM30" s="65" t="s">
        <v>29</v>
      </c>
      <c r="AN30" s="65"/>
      <c r="AO30" s="65"/>
      <c r="AP30" t="s">
        <v>97</v>
      </c>
      <c r="AQ30" t="s">
        <v>98</v>
      </c>
    </row>
    <row r="31" spans="1:43" x14ac:dyDescent="0.15">
      <c r="A31" s="61">
        <v>30</v>
      </c>
      <c r="B31" s="64">
        <v>41087</v>
      </c>
      <c r="C31" s="62" t="s">
        <v>99</v>
      </c>
      <c r="D31" s="63" t="s">
        <v>100</v>
      </c>
      <c r="E31" s="63"/>
      <c r="F31" s="63" t="s">
        <v>28</v>
      </c>
      <c r="G31" s="64">
        <v>41090</v>
      </c>
      <c r="H31" s="65" t="s">
        <v>34</v>
      </c>
      <c r="I31" s="65" t="s">
        <v>35</v>
      </c>
      <c r="J31" s="63"/>
      <c r="K31" s="63" t="s">
        <v>123</v>
      </c>
      <c r="L31" s="63" t="s">
        <v>102</v>
      </c>
      <c r="M31" s="63">
        <v>119.27</v>
      </c>
      <c r="N31" s="66">
        <v>22.23</v>
      </c>
      <c r="O31" s="63"/>
      <c r="P31" s="63"/>
      <c r="Q31" s="63"/>
      <c r="R31" s="67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>
        <v>18.87</v>
      </c>
      <c r="AF31" s="63"/>
      <c r="AG31" s="63"/>
      <c r="AH31" s="63"/>
      <c r="AI31" s="63"/>
      <c r="AJ31" s="63"/>
      <c r="AK31" s="63"/>
      <c r="AL31" s="63" t="s">
        <v>103</v>
      </c>
      <c r="AM31" s="65" t="s">
        <v>29</v>
      </c>
      <c r="AN31" s="65"/>
      <c r="AO31" s="65"/>
      <c r="AP31" t="s">
        <v>122</v>
      </c>
      <c r="AQ31" t="s">
        <v>98</v>
      </c>
    </row>
    <row r="32" spans="1:43" x14ac:dyDescent="0.15">
      <c r="A32" s="61">
        <v>31</v>
      </c>
      <c r="B32" s="64">
        <v>41041</v>
      </c>
      <c r="C32" s="62" t="s">
        <v>9</v>
      </c>
      <c r="D32" s="63" t="s">
        <v>10</v>
      </c>
      <c r="E32" s="63"/>
      <c r="F32" s="63" t="s">
        <v>209</v>
      </c>
      <c r="G32" s="64">
        <v>40908</v>
      </c>
      <c r="H32" s="65" t="s">
        <v>17</v>
      </c>
      <c r="I32" s="65" t="s">
        <v>15</v>
      </c>
      <c r="J32" s="65"/>
      <c r="K32" s="63" t="s">
        <v>148</v>
      </c>
      <c r="L32" s="63" t="s">
        <v>102</v>
      </c>
      <c r="M32" s="63">
        <v>116.4</v>
      </c>
      <c r="N32" s="63">
        <v>22.238</v>
      </c>
      <c r="O32" s="63"/>
      <c r="P32" s="63"/>
      <c r="Q32" s="63"/>
      <c r="R32" s="67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>
        <v>18.872</v>
      </c>
      <c r="AF32" s="63"/>
      <c r="AG32" s="63"/>
      <c r="AH32" s="63"/>
      <c r="AI32" s="63"/>
      <c r="AJ32" s="63"/>
      <c r="AK32" s="63"/>
      <c r="AL32" s="63" t="s">
        <v>84</v>
      </c>
      <c r="AM32" s="65" t="s">
        <v>201</v>
      </c>
      <c r="AN32" s="65"/>
      <c r="AO32" s="65"/>
      <c r="AP32" t="s">
        <v>149</v>
      </c>
      <c r="AQ32" t="s">
        <v>86</v>
      </c>
    </row>
    <row r="33" spans="1:43" x14ac:dyDescent="0.15">
      <c r="A33" s="61">
        <v>32</v>
      </c>
      <c r="B33" s="64">
        <v>41040</v>
      </c>
      <c r="C33" s="62" t="s">
        <v>9</v>
      </c>
      <c r="D33" s="63" t="s">
        <v>10</v>
      </c>
      <c r="E33" s="63"/>
      <c r="F33" s="63" t="s">
        <v>209</v>
      </c>
      <c r="G33" s="64">
        <v>40851</v>
      </c>
      <c r="H33" s="65" t="s">
        <v>201</v>
      </c>
      <c r="I33" s="65" t="s">
        <v>124</v>
      </c>
      <c r="J33" s="65"/>
      <c r="K33" s="63" t="s">
        <v>150</v>
      </c>
      <c r="L33" s="63" t="s">
        <v>102</v>
      </c>
      <c r="M33" s="63">
        <v>122.2</v>
      </c>
      <c r="N33" s="63">
        <v>22.24</v>
      </c>
      <c r="O33" s="63"/>
      <c r="P33" s="63"/>
      <c r="Q33" s="63"/>
      <c r="R33" s="67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>
        <v>18.87</v>
      </c>
      <c r="AF33" s="63"/>
      <c r="AG33" s="63"/>
      <c r="AH33" s="63"/>
      <c r="AI33" s="63"/>
      <c r="AJ33" s="63"/>
      <c r="AK33" s="63"/>
      <c r="AL33" s="63" t="s">
        <v>84</v>
      </c>
      <c r="AM33" s="65" t="s">
        <v>201</v>
      </c>
      <c r="AN33" s="65"/>
      <c r="AO33" s="65"/>
      <c r="AP33" t="s">
        <v>179</v>
      </c>
      <c r="AQ33" t="s">
        <v>86</v>
      </c>
    </row>
    <row r="34" spans="1:43" x14ac:dyDescent="0.15">
      <c r="A34" s="61">
        <v>33</v>
      </c>
      <c r="B34" s="64">
        <v>41090</v>
      </c>
      <c r="C34" s="62" t="s">
        <v>9</v>
      </c>
      <c r="D34" s="63" t="s">
        <v>10</v>
      </c>
      <c r="E34" s="63"/>
      <c r="F34" s="63" t="s">
        <v>209</v>
      </c>
      <c r="G34" s="64">
        <v>41090</v>
      </c>
      <c r="H34" s="65" t="s">
        <v>12</v>
      </c>
      <c r="I34" s="65" t="s">
        <v>201</v>
      </c>
      <c r="J34" s="65"/>
      <c r="K34" s="63" t="s">
        <v>207</v>
      </c>
      <c r="L34" s="63" t="s">
        <v>102</v>
      </c>
      <c r="M34" s="63">
        <v>119.15</v>
      </c>
      <c r="N34" s="63">
        <v>27.9</v>
      </c>
      <c r="O34" s="63"/>
      <c r="P34" s="63"/>
      <c r="Q34" s="63"/>
      <c r="R34" s="67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>
        <v>19.96</v>
      </c>
      <c r="AF34" s="63"/>
      <c r="AG34" s="63"/>
      <c r="AH34" s="63"/>
      <c r="AI34" s="63"/>
      <c r="AJ34" s="63"/>
      <c r="AK34" s="63"/>
      <c r="AL34" s="63" t="s">
        <v>84</v>
      </c>
      <c r="AM34" s="65" t="s">
        <v>201</v>
      </c>
      <c r="AN34" s="65"/>
      <c r="AO34" s="65"/>
      <c r="AP34" t="s">
        <v>208</v>
      </c>
      <c r="AQ34" t="s">
        <v>86</v>
      </c>
    </row>
    <row r="35" spans="1:43" x14ac:dyDescent="0.15">
      <c r="A35" s="61">
        <v>34</v>
      </c>
      <c r="B35" s="64">
        <v>41081</v>
      </c>
      <c r="C35" s="62" t="s">
        <v>99</v>
      </c>
      <c r="D35" s="63" t="s">
        <v>100</v>
      </c>
      <c r="E35" s="63"/>
      <c r="F35" s="63" t="s">
        <v>104</v>
      </c>
      <c r="G35" s="64">
        <v>41090</v>
      </c>
      <c r="H35" s="65" t="s">
        <v>34</v>
      </c>
      <c r="I35" s="65" t="s">
        <v>35</v>
      </c>
      <c r="J35" s="63">
        <v>4.75</v>
      </c>
      <c r="K35" s="63" t="s">
        <v>101</v>
      </c>
      <c r="L35" s="63" t="s">
        <v>102</v>
      </c>
      <c r="M35" s="63">
        <v>98.51</v>
      </c>
      <c r="N35" s="63">
        <v>32.61</v>
      </c>
      <c r="O35" s="63"/>
      <c r="P35" s="63"/>
      <c r="Q35" s="63"/>
      <c r="R35" s="67"/>
      <c r="S35" s="63"/>
      <c r="T35" s="63"/>
      <c r="U35" s="63"/>
      <c r="V35" s="63"/>
      <c r="W35" s="63">
        <v>19.149999999999999</v>
      </c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>
        <v>23.5</v>
      </c>
      <c r="AI35" s="63"/>
      <c r="AJ35" s="63"/>
      <c r="AK35" s="63"/>
      <c r="AL35" s="63" t="s">
        <v>105</v>
      </c>
      <c r="AM35" s="65" t="s">
        <v>29</v>
      </c>
      <c r="AN35" s="65"/>
      <c r="AO35" s="65"/>
      <c r="AP35" t="s">
        <v>40</v>
      </c>
      <c r="AQ35" t="s">
        <v>98</v>
      </c>
    </row>
    <row r="36" spans="1:43" x14ac:dyDescent="0.15">
      <c r="A36" s="61">
        <v>35</v>
      </c>
      <c r="B36" s="64">
        <v>41087</v>
      </c>
      <c r="C36" s="62" t="s">
        <v>99</v>
      </c>
      <c r="D36" s="63" t="s">
        <v>100</v>
      </c>
      <c r="E36" s="63"/>
      <c r="F36" s="63" t="s">
        <v>104</v>
      </c>
      <c r="G36" s="64">
        <v>41090</v>
      </c>
      <c r="H36" s="65" t="s">
        <v>34</v>
      </c>
      <c r="I36" s="65" t="s">
        <v>35</v>
      </c>
      <c r="J36" s="63"/>
      <c r="K36" s="63" t="s">
        <v>121</v>
      </c>
      <c r="L36" s="63" t="s">
        <v>102</v>
      </c>
      <c r="M36" s="63">
        <v>118</v>
      </c>
      <c r="N36" s="63">
        <v>32</v>
      </c>
      <c r="O36" s="63"/>
      <c r="P36" s="63"/>
      <c r="Q36" s="63"/>
      <c r="R36" s="67"/>
      <c r="S36" s="63"/>
      <c r="T36" s="63"/>
      <c r="U36" s="63"/>
      <c r="V36" s="63"/>
      <c r="W36" s="63">
        <v>20</v>
      </c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>
        <v>24</v>
      </c>
      <c r="AI36" s="63"/>
      <c r="AJ36" s="63"/>
      <c r="AK36" s="63"/>
      <c r="AL36" s="63" t="s">
        <v>105</v>
      </c>
      <c r="AM36" s="65" t="s">
        <v>29</v>
      </c>
      <c r="AN36" s="65"/>
      <c r="AO36" s="65"/>
      <c r="AP36" t="s">
        <v>122</v>
      </c>
      <c r="AQ36" t="s">
        <v>98</v>
      </c>
    </row>
    <row r="37" spans="1:43" x14ac:dyDescent="0.15">
      <c r="A37" s="61">
        <v>36</v>
      </c>
      <c r="B37" s="64">
        <v>41041</v>
      </c>
      <c r="C37" s="62" t="s">
        <v>9</v>
      </c>
      <c r="D37" s="63" t="s">
        <v>10</v>
      </c>
      <c r="E37" s="63"/>
      <c r="F37" s="63" t="s">
        <v>180</v>
      </c>
      <c r="G37" s="64">
        <v>40724</v>
      </c>
      <c r="H37" s="65" t="s">
        <v>12</v>
      </c>
      <c r="I37" s="65" t="s">
        <v>201</v>
      </c>
      <c r="J37" s="65"/>
      <c r="K37" s="63" t="s">
        <v>213</v>
      </c>
      <c r="L37" s="63" t="s">
        <v>102</v>
      </c>
      <c r="M37" s="63">
        <v>116.396</v>
      </c>
      <c r="N37" s="63">
        <v>29.844999999999999</v>
      </c>
      <c r="O37" s="63"/>
      <c r="P37" s="63"/>
      <c r="Q37" s="63"/>
      <c r="R37" s="67"/>
      <c r="S37" s="63"/>
      <c r="T37" s="63"/>
      <c r="U37" s="63"/>
      <c r="V37" s="63"/>
      <c r="W37" s="63">
        <v>21.125</v>
      </c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>
        <v>29.844999999999999</v>
      </c>
      <c r="AI37" s="63"/>
      <c r="AJ37" s="63"/>
      <c r="AK37" s="63"/>
      <c r="AL37" s="63" t="s">
        <v>105</v>
      </c>
      <c r="AM37" s="65" t="s">
        <v>15</v>
      </c>
      <c r="AN37" s="65"/>
      <c r="AO37" s="65"/>
      <c r="AP37" t="s">
        <v>16</v>
      </c>
      <c r="AQ37" t="s">
        <v>86</v>
      </c>
    </row>
    <row r="38" spans="1:43" x14ac:dyDescent="0.15">
      <c r="A38" s="61">
        <v>37</v>
      </c>
      <c r="B38" s="64">
        <v>41089</v>
      </c>
      <c r="C38" s="62" t="s">
        <v>9</v>
      </c>
      <c r="D38" s="63" t="s">
        <v>10</v>
      </c>
      <c r="E38" s="63"/>
      <c r="F38" s="63" t="s">
        <v>180</v>
      </c>
      <c r="G38" s="64">
        <v>41090</v>
      </c>
      <c r="H38" s="65" t="s">
        <v>12</v>
      </c>
      <c r="I38" s="65" t="s">
        <v>201</v>
      </c>
      <c r="J38" s="65"/>
      <c r="K38" s="63" t="s">
        <v>18</v>
      </c>
      <c r="L38" s="63" t="s">
        <v>102</v>
      </c>
      <c r="M38" s="63">
        <v>116.396</v>
      </c>
      <c r="N38" s="63">
        <v>29.844999999999999</v>
      </c>
      <c r="O38" s="63"/>
      <c r="P38" s="63"/>
      <c r="Q38" s="63"/>
      <c r="R38" s="67"/>
      <c r="S38" s="63"/>
      <c r="T38" s="63"/>
      <c r="U38" s="63"/>
      <c r="V38" s="63"/>
      <c r="W38" s="63">
        <v>21.125</v>
      </c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>
        <v>29.844999999999999</v>
      </c>
      <c r="AI38" s="63"/>
      <c r="AJ38" s="63"/>
      <c r="AK38" s="63"/>
      <c r="AL38" s="63" t="s">
        <v>215</v>
      </c>
      <c r="AM38" s="65" t="s">
        <v>201</v>
      </c>
      <c r="AN38" s="65"/>
      <c r="AO38" s="65"/>
      <c r="AP38" t="s">
        <v>82</v>
      </c>
      <c r="AQ38" t="s">
        <v>19</v>
      </c>
    </row>
    <row r="39" spans="1:43" x14ac:dyDescent="0.15">
      <c r="A39" s="61">
        <v>38</v>
      </c>
      <c r="B39" s="64">
        <v>41090</v>
      </c>
      <c r="C39" s="62" t="s">
        <v>9</v>
      </c>
      <c r="D39" s="63" t="s">
        <v>10</v>
      </c>
      <c r="E39" s="63"/>
      <c r="F39" s="63" t="s">
        <v>180</v>
      </c>
      <c r="G39" s="64">
        <v>41090</v>
      </c>
      <c r="H39" s="65" t="s">
        <v>12</v>
      </c>
      <c r="I39" s="65" t="s">
        <v>201</v>
      </c>
      <c r="J39" s="65"/>
      <c r="K39" s="63" t="s">
        <v>20</v>
      </c>
      <c r="L39" s="63" t="s">
        <v>102</v>
      </c>
      <c r="M39" s="63">
        <v>117</v>
      </c>
      <c r="N39" s="63">
        <v>32</v>
      </c>
      <c r="O39" s="63"/>
      <c r="P39" s="63"/>
      <c r="Q39" s="63"/>
      <c r="R39" s="67"/>
      <c r="S39" s="63"/>
      <c r="T39" s="63"/>
      <c r="U39" s="63"/>
      <c r="V39" s="63"/>
      <c r="W39" s="63">
        <v>16.27</v>
      </c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>
        <v>22.3</v>
      </c>
      <c r="AI39" s="63"/>
      <c r="AJ39" s="63"/>
      <c r="AK39" s="63"/>
      <c r="AL39" s="63" t="s">
        <v>215</v>
      </c>
      <c r="AM39" s="65" t="s">
        <v>201</v>
      </c>
      <c r="AN39" s="65"/>
      <c r="AO39" s="65"/>
      <c r="AP39" t="s">
        <v>111</v>
      </c>
      <c r="AQ39" t="s">
        <v>19</v>
      </c>
    </row>
    <row r="40" spans="1:43" x14ac:dyDescent="0.15">
      <c r="A40" s="61">
        <v>39</v>
      </c>
      <c r="B40" s="64">
        <v>41090</v>
      </c>
      <c r="C40" s="62" t="s">
        <v>9</v>
      </c>
      <c r="D40" s="63" t="s">
        <v>10</v>
      </c>
      <c r="E40" s="63"/>
      <c r="F40" s="63" t="s">
        <v>180</v>
      </c>
      <c r="G40" s="64">
        <v>41090</v>
      </c>
      <c r="H40" s="65" t="s">
        <v>234</v>
      </c>
      <c r="I40" s="65" t="s">
        <v>233</v>
      </c>
      <c r="J40" s="65"/>
      <c r="K40" s="63" t="s">
        <v>112</v>
      </c>
      <c r="L40" s="63" t="s">
        <v>102</v>
      </c>
      <c r="M40" s="63">
        <v>130.19999999999999</v>
      </c>
      <c r="N40" s="63">
        <v>30.15</v>
      </c>
      <c r="O40" s="63"/>
      <c r="P40" s="63"/>
      <c r="Q40" s="63"/>
      <c r="R40" s="67"/>
      <c r="S40" s="63"/>
      <c r="T40" s="63"/>
      <c r="U40" s="63"/>
      <c r="V40" s="63"/>
      <c r="W40" s="63">
        <v>16.989999999999998</v>
      </c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>
        <v>20.41</v>
      </c>
      <c r="AI40" s="63"/>
      <c r="AJ40" s="63"/>
      <c r="AK40" s="63"/>
      <c r="AL40" s="63" t="s">
        <v>215</v>
      </c>
      <c r="AM40" s="65" t="s">
        <v>233</v>
      </c>
      <c r="AN40" s="65"/>
      <c r="AO40" s="65"/>
      <c r="AP40" t="s">
        <v>8</v>
      </c>
      <c r="AQ40" t="s">
        <v>86</v>
      </c>
    </row>
    <row r="41" spans="1:43" x14ac:dyDescent="0.15">
      <c r="A41" s="61">
        <v>40</v>
      </c>
      <c r="B41" s="64">
        <v>41087</v>
      </c>
      <c r="C41" s="62" t="s">
        <v>99</v>
      </c>
      <c r="D41" s="63" t="s">
        <v>100</v>
      </c>
      <c r="E41" s="63"/>
      <c r="F41" s="63" t="s">
        <v>104</v>
      </c>
      <c r="G41" s="64">
        <v>41090</v>
      </c>
      <c r="H41" s="65" t="s">
        <v>34</v>
      </c>
      <c r="I41" s="65" t="s">
        <v>35</v>
      </c>
      <c r="J41" s="63">
        <v>6.26</v>
      </c>
      <c r="K41" s="63" t="s">
        <v>120</v>
      </c>
      <c r="L41" s="63" t="s">
        <v>102</v>
      </c>
      <c r="M41" s="63">
        <v>116.47</v>
      </c>
      <c r="N41" s="63">
        <v>30.73</v>
      </c>
      <c r="O41" s="63"/>
      <c r="P41" s="63"/>
      <c r="Q41" s="63"/>
      <c r="R41" s="67"/>
      <c r="S41" s="63"/>
      <c r="T41" s="63"/>
      <c r="U41" s="63"/>
      <c r="V41" s="63"/>
      <c r="W41" s="63">
        <v>17.97</v>
      </c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>
        <v>22.15</v>
      </c>
      <c r="AI41" s="63"/>
      <c r="AJ41" s="63"/>
      <c r="AK41" s="63"/>
      <c r="AL41" s="63" t="s">
        <v>105</v>
      </c>
      <c r="AM41" s="65" t="s">
        <v>29</v>
      </c>
      <c r="AN41" s="65"/>
      <c r="AO41" s="65"/>
      <c r="AP41" t="s">
        <v>40</v>
      </c>
      <c r="AQ41" t="s">
        <v>98</v>
      </c>
    </row>
    <row r="42" spans="1:43" x14ac:dyDescent="0.15">
      <c r="A42" s="61">
        <v>42</v>
      </c>
      <c r="B42" s="64">
        <v>41040</v>
      </c>
      <c r="C42" s="62" t="s">
        <v>9</v>
      </c>
      <c r="D42" s="63" t="s">
        <v>10</v>
      </c>
      <c r="E42" s="63"/>
      <c r="F42" s="63" t="s">
        <v>180</v>
      </c>
      <c r="G42" s="64">
        <v>40851</v>
      </c>
      <c r="H42" s="65" t="s">
        <v>201</v>
      </c>
      <c r="I42" s="65" t="s">
        <v>124</v>
      </c>
      <c r="J42" s="65"/>
      <c r="K42" s="63" t="s">
        <v>150</v>
      </c>
      <c r="L42" s="63" t="s">
        <v>102</v>
      </c>
      <c r="M42" s="63">
        <v>116.4</v>
      </c>
      <c r="N42" s="63">
        <v>29.85</v>
      </c>
      <c r="O42" s="63"/>
      <c r="P42" s="63"/>
      <c r="Q42" s="63"/>
      <c r="R42" s="67"/>
      <c r="S42" s="63"/>
      <c r="T42" s="63"/>
      <c r="U42" s="63"/>
      <c r="V42" s="63"/>
      <c r="W42" s="63">
        <v>16.260000000000002</v>
      </c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>
        <v>21.13</v>
      </c>
      <c r="AI42" s="63"/>
      <c r="AJ42" s="63"/>
      <c r="AK42" s="63"/>
      <c r="AL42" s="63" t="s">
        <v>215</v>
      </c>
      <c r="AM42" s="65" t="s">
        <v>201</v>
      </c>
      <c r="AN42" s="65"/>
      <c r="AO42" s="65"/>
      <c r="AP42" s="82" t="s">
        <v>5</v>
      </c>
      <c r="AQ42" t="s">
        <v>86</v>
      </c>
    </row>
    <row r="43" spans="1:43" x14ac:dyDescent="0.15">
      <c r="A43" s="61">
        <v>43</v>
      </c>
      <c r="B43" s="64">
        <v>41090</v>
      </c>
      <c r="C43" s="62" t="s">
        <v>9</v>
      </c>
      <c r="D43" s="63" t="s">
        <v>10</v>
      </c>
      <c r="E43" s="63"/>
      <c r="F43" s="63" t="s">
        <v>180</v>
      </c>
      <c r="G43" s="64">
        <v>41090</v>
      </c>
      <c r="H43" s="65" t="s">
        <v>12</v>
      </c>
      <c r="I43" s="65" t="s">
        <v>201</v>
      </c>
      <c r="J43" s="65"/>
      <c r="K43" s="63" t="s">
        <v>207</v>
      </c>
      <c r="L43" s="63" t="s">
        <v>102</v>
      </c>
      <c r="M43" s="63">
        <v>116.5</v>
      </c>
      <c r="N43" s="63">
        <v>39.4</v>
      </c>
      <c r="O43" s="63"/>
      <c r="P43" s="63"/>
      <c r="Q43" s="63"/>
      <c r="R43" s="67"/>
      <c r="S43" s="63"/>
      <c r="T43" s="63"/>
      <c r="U43" s="63"/>
      <c r="V43" s="63"/>
      <c r="W43" s="63">
        <v>19.5</v>
      </c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>
        <v>27.3</v>
      </c>
      <c r="AI43" s="63"/>
      <c r="AJ43" s="63"/>
      <c r="AK43" s="63"/>
      <c r="AL43" s="63" t="s">
        <v>215</v>
      </c>
      <c r="AM43" s="65" t="s">
        <v>201</v>
      </c>
      <c r="AN43" s="65"/>
      <c r="AO43" s="65"/>
      <c r="AP43" s="82" t="s">
        <v>208</v>
      </c>
      <c r="AQ43" t="s">
        <v>86</v>
      </c>
    </row>
  </sheetData>
  <sheetProtection algorithmName="SHA-512" hashValue="Z8epjug0lTSQBj0fFLkfSbo+2kAAi7NsKYSZ0g/+S6Fg1cZ32zOmHeZAEzaUS9+fIBmKcI7LEoNd0SCCqmQMaA==" saltValue="oM6YSYOL5ESLh+9GLVpy+Q==" spinCount="100000" sheet="1" objects="1" scenarios="1"/>
  <sortState xmlns:xlrd2="http://schemas.microsoft.com/office/spreadsheetml/2017/richdata2" ref="A2:XFD1048576">
    <sortCondition ref="AL3:AL1048576"/>
    <sortCondition ref="K3:K1048576"/>
  </sortState>
  <phoneticPr fontId="4" type="noConversion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G26"/>
  <sheetViews>
    <sheetView zoomScale="150" workbookViewId="0">
      <selection activeCell="D24" sqref="D24"/>
    </sheetView>
  </sheetViews>
  <sheetFormatPr baseColWidth="10" defaultColWidth="11" defaultRowHeight="13" x14ac:dyDescent="0.15"/>
  <cols>
    <col min="2" max="2" width="13.83203125" customWidth="1"/>
    <col min="3" max="3" width="3.1640625" customWidth="1"/>
  </cols>
  <sheetData>
    <row r="1" spans="1:7" x14ac:dyDescent="0.15">
      <c r="A1" s="3" t="s">
        <v>181</v>
      </c>
    </row>
    <row r="2" spans="1:7" x14ac:dyDescent="0.15">
      <c r="A2" s="59"/>
      <c r="B2" s="59"/>
      <c r="C2" s="59"/>
      <c r="D2" s="59"/>
      <c r="E2" s="59"/>
      <c r="F2" s="59"/>
      <c r="G2" s="59"/>
    </row>
    <row r="3" spans="1:7" x14ac:dyDescent="0.15">
      <c r="A3" s="7" t="s">
        <v>147</v>
      </c>
      <c r="B3" s="8"/>
      <c r="C3" s="9"/>
      <c r="D3" s="8"/>
    </row>
    <row r="4" spans="1:7" x14ac:dyDescent="0.15">
      <c r="C4" s="10"/>
      <c r="D4" s="11" t="s">
        <v>190</v>
      </c>
    </row>
    <row r="5" spans="1:7" x14ac:dyDescent="0.15">
      <c r="C5" s="10"/>
    </row>
    <row r="6" spans="1:7" x14ac:dyDescent="0.15">
      <c r="A6" s="12" t="s">
        <v>205</v>
      </c>
      <c r="C6" s="10"/>
      <c r="D6" s="13" t="s">
        <v>80</v>
      </c>
    </row>
    <row r="7" spans="1:7" x14ac:dyDescent="0.15">
      <c r="A7" t="s">
        <v>107</v>
      </c>
      <c r="C7" s="10"/>
      <c r="D7">
        <v>22.238</v>
      </c>
    </row>
    <row r="8" spans="1:7" x14ac:dyDescent="0.15">
      <c r="A8" t="s">
        <v>132</v>
      </c>
      <c r="C8" s="10"/>
      <c r="D8">
        <v>116.398</v>
      </c>
    </row>
    <row r="9" spans="1:7" x14ac:dyDescent="0.15">
      <c r="C9" s="10"/>
    </row>
    <row r="10" spans="1:7" x14ac:dyDescent="0.15">
      <c r="A10" s="12" t="s">
        <v>133</v>
      </c>
      <c r="C10" s="10"/>
      <c r="D10" s="13" t="s">
        <v>80</v>
      </c>
    </row>
    <row r="11" spans="1:7" x14ac:dyDescent="0.15">
      <c r="A11" t="s">
        <v>108</v>
      </c>
      <c r="C11" s="10"/>
      <c r="D11">
        <v>22.238</v>
      </c>
    </row>
    <row r="12" spans="1:7" x14ac:dyDescent="0.15">
      <c r="A12" t="s">
        <v>146</v>
      </c>
      <c r="C12" s="10"/>
      <c r="D12">
        <v>12.448</v>
      </c>
    </row>
    <row r="13" spans="1:7" x14ac:dyDescent="0.15">
      <c r="A13" t="s">
        <v>230</v>
      </c>
      <c r="C13" s="10"/>
      <c r="D13">
        <v>119.298</v>
      </c>
    </row>
    <row r="14" spans="1:7" x14ac:dyDescent="0.15">
      <c r="C14" s="10"/>
    </row>
    <row r="15" spans="1:7" x14ac:dyDescent="0.15">
      <c r="A15" s="12" t="s">
        <v>134</v>
      </c>
      <c r="C15" s="10"/>
      <c r="D15" s="13" t="s">
        <v>80</v>
      </c>
    </row>
    <row r="16" spans="1:7" x14ac:dyDescent="0.15">
      <c r="A16" t="s">
        <v>108</v>
      </c>
      <c r="C16" s="10"/>
      <c r="D16">
        <v>22.238</v>
      </c>
    </row>
    <row r="17" spans="1:7" x14ac:dyDescent="0.15">
      <c r="A17" t="s">
        <v>126</v>
      </c>
      <c r="C17" s="10"/>
      <c r="D17">
        <v>18.873999999999999</v>
      </c>
    </row>
    <row r="18" spans="1:7" x14ac:dyDescent="0.15">
      <c r="A18" t="s">
        <v>230</v>
      </c>
      <c r="C18" s="10"/>
      <c r="D18">
        <v>119.298</v>
      </c>
    </row>
    <row r="19" spans="1:7" x14ac:dyDescent="0.15">
      <c r="C19" s="10"/>
    </row>
    <row r="20" spans="1:7" x14ac:dyDescent="0.15">
      <c r="A20" s="12" t="s">
        <v>174</v>
      </c>
      <c r="C20" s="10"/>
      <c r="D20" s="13" t="s">
        <v>80</v>
      </c>
    </row>
    <row r="21" spans="1:7" x14ac:dyDescent="0.15">
      <c r="A21" t="s">
        <v>225</v>
      </c>
      <c r="C21" s="10"/>
      <c r="D21">
        <v>29.844999999999999</v>
      </c>
    </row>
    <row r="22" spans="1:7" x14ac:dyDescent="0.15">
      <c r="A22" t="s">
        <v>110</v>
      </c>
      <c r="C22" s="10"/>
      <c r="D22">
        <v>21.125</v>
      </c>
    </row>
    <row r="23" spans="1:7" x14ac:dyDescent="0.15">
      <c r="A23" t="s">
        <v>155</v>
      </c>
      <c r="C23" s="10"/>
      <c r="D23">
        <v>16.262</v>
      </c>
    </row>
    <row r="24" spans="1:7" x14ac:dyDescent="0.15">
      <c r="A24" t="s">
        <v>230</v>
      </c>
      <c r="C24" s="10"/>
      <c r="D24">
        <v>116.398</v>
      </c>
    </row>
    <row r="25" spans="1:7" x14ac:dyDescent="0.15">
      <c r="C25" s="10"/>
    </row>
    <row r="26" spans="1:7" x14ac:dyDescent="0.15">
      <c r="A26" s="60"/>
      <c r="B26" s="60"/>
      <c r="C26" s="60"/>
      <c r="D26" s="60"/>
      <c r="E26" s="60"/>
      <c r="F26" s="60"/>
      <c r="G26" s="60"/>
    </row>
  </sheetData>
  <sheetProtection algorithmName="SHA-512" hashValue="3Q3ofyMVozqzYbeRo1SzO9RzKs/BSMHrIU2qZcfjubQJZmCpcflS5c39XHmuWPqIDRL86D/M1dWG6OhIHHaoMw==" saltValue="EjDgCJdL+PDxb6CALAm8sQ==" spinCount="100000" sheet="1" objects="1" scenarios="1"/>
  <phoneticPr fontId="4" type="noConversion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G26"/>
  <sheetViews>
    <sheetView zoomScale="150" workbookViewId="0">
      <selection activeCell="D21" sqref="D21"/>
    </sheetView>
  </sheetViews>
  <sheetFormatPr baseColWidth="10" defaultColWidth="11" defaultRowHeight="13" x14ac:dyDescent="0.15"/>
  <cols>
    <col min="2" max="2" width="13.83203125" customWidth="1"/>
    <col min="3" max="3" width="3.1640625" customWidth="1"/>
  </cols>
  <sheetData>
    <row r="1" spans="1:7" x14ac:dyDescent="0.15">
      <c r="A1" s="3" t="s">
        <v>181</v>
      </c>
    </row>
    <row r="2" spans="1:7" x14ac:dyDescent="0.15">
      <c r="A2" s="57"/>
      <c r="B2" s="57"/>
      <c r="C2" s="57"/>
      <c r="D2" s="57"/>
      <c r="E2" s="57"/>
      <c r="F2" s="57"/>
      <c r="G2" s="57"/>
    </row>
    <row r="3" spans="1:7" x14ac:dyDescent="0.15">
      <c r="A3" s="7" t="s">
        <v>147</v>
      </c>
      <c r="B3" s="8"/>
      <c r="C3" s="9"/>
      <c r="D3" s="8"/>
    </row>
    <row r="4" spans="1:7" x14ac:dyDescent="0.15">
      <c r="C4" s="10"/>
      <c r="D4" s="11" t="s">
        <v>75</v>
      </c>
    </row>
    <row r="5" spans="1:7" x14ac:dyDescent="0.15">
      <c r="C5" s="10"/>
    </row>
    <row r="6" spans="1:7" x14ac:dyDescent="0.15">
      <c r="A6" s="12" t="s">
        <v>205</v>
      </c>
      <c r="C6" s="10"/>
      <c r="D6" s="13" t="s">
        <v>1</v>
      </c>
    </row>
    <row r="7" spans="1:7" x14ac:dyDescent="0.15">
      <c r="A7" t="s">
        <v>107</v>
      </c>
      <c r="C7" s="10"/>
      <c r="D7">
        <v>30.816500000000001</v>
      </c>
    </row>
    <row r="8" spans="1:7" x14ac:dyDescent="0.15">
      <c r="A8" t="s">
        <v>132</v>
      </c>
      <c r="C8" s="10"/>
      <c r="D8">
        <v>91.755400000000009</v>
      </c>
    </row>
    <row r="9" spans="1:7" x14ac:dyDescent="0.15">
      <c r="C9" s="10"/>
    </row>
    <row r="10" spans="1:7" x14ac:dyDescent="0.15">
      <c r="A10" s="12" t="s">
        <v>133</v>
      </c>
      <c r="C10" s="10"/>
      <c r="D10" s="13" t="s">
        <v>1</v>
      </c>
    </row>
    <row r="11" spans="1:7" x14ac:dyDescent="0.15">
      <c r="A11" t="s">
        <v>108</v>
      </c>
      <c r="C11" s="10"/>
      <c r="D11">
        <v>30.816500000000001</v>
      </c>
    </row>
    <row r="12" spans="1:7" x14ac:dyDescent="0.15">
      <c r="A12" t="s">
        <v>146</v>
      </c>
      <c r="C12" s="10"/>
      <c r="D12">
        <v>15.8125</v>
      </c>
    </row>
    <row r="13" spans="1:7" x14ac:dyDescent="0.15">
      <c r="A13" t="s">
        <v>230</v>
      </c>
      <c r="C13" s="10"/>
      <c r="D13">
        <v>91.755400000000009</v>
      </c>
    </row>
    <row r="14" spans="1:7" x14ac:dyDescent="0.15">
      <c r="C14" s="10"/>
    </row>
    <row r="15" spans="1:7" x14ac:dyDescent="0.15">
      <c r="A15" s="12" t="s">
        <v>134</v>
      </c>
      <c r="C15" s="10"/>
      <c r="D15" s="13" t="s">
        <v>1</v>
      </c>
    </row>
    <row r="16" spans="1:7" x14ac:dyDescent="0.15">
      <c r="A16" t="s">
        <v>108</v>
      </c>
      <c r="C16" s="10"/>
      <c r="D16">
        <v>30.816500000000001</v>
      </c>
    </row>
    <row r="17" spans="1:7" x14ac:dyDescent="0.15">
      <c r="A17" t="s">
        <v>126</v>
      </c>
      <c r="C17" s="10"/>
      <c r="D17">
        <v>23.096699999999998</v>
      </c>
    </row>
    <row r="18" spans="1:7" x14ac:dyDescent="0.15">
      <c r="A18" t="s">
        <v>230</v>
      </c>
      <c r="C18" s="10"/>
      <c r="D18">
        <v>91.755400000000009</v>
      </c>
    </row>
    <row r="19" spans="1:7" x14ac:dyDescent="0.15">
      <c r="C19" s="10"/>
    </row>
    <row r="20" spans="1:7" x14ac:dyDescent="0.15">
      <c r="A20" s="12" t="s">
        <v>174</v>
      </c>
      <c r="C20" s="10"/>
      <c r="D20" s="13" t="s">
        <v>1</v>
      </c>
    </row>
    <row r="21" spans="1:7" x14ac:dyDescent="0.15">
      <c r="A21" t="s">
        <v>225</v>
      </c>
      <c r="C21" s="10"/>
      <c r="D21">
        <v>36.941299999999998</v>
      </c>
    </row>
    <row r="22" spans="1:7" x14ac:dyDescent="0.15">
      <c r="A22" t="s">
        <v>110</v>
      </c>
      <c r="C22" s="10"/>
      <c r="D22">
        <v>25.948999999999998</v>
      </c>
    </row>
    <row r="23" spans="1:7" x14ac:dyDescent="0.15">
      <c r="A23" t="s">
        <v>155</v>
      </c>
      <c r="C23" s="10"/>
      <c r="D23">
        <v>22.103400000000001</v>
      </c>
    </row>
    <row r="24" spans="1:7" x14ac:dyDescent="0.15">
      <c r="A24" t="s">
        <v>230</v>
      </c>
      <c r="C24" s="10"/>
      <c r="D24">
        <v>128.26990000000001</v>
      </c>
    </row>
    <row r="25" spans="1:7" x14ac:dyDescent="0.15">
      <c r="C25" s="10"/>
    </row>
    <row r="26" spans="1:7" x14ac:dyDescent="0.15">
      <c r="A26" s="56"/>
      <c r="B26" s="56"/>
      <c r="C26" s="56"/>
      <c r="D26" s="56"/>
      <c r="E26" s="56"/>
      <c r="F26" s="56"/>
      <c r="G26" s="56"/>
    </row>
  </sheetData>
  <sheetProtection algorithmName="SHA-512" hashValue="QoOi40+VdxMq1rr1LqRChqlJvvTjzMVEJkiUI1YnxiDfGUN9xZTLRsMhDnng2z/8UP+5+7lKAk9t9CkTRCEOcQ==" saltValue="33FJv08mtrGuzAEPiTBKTw==" spinCount="100000" sheet="1" objects="1" scenarios="1"/>
  <phoneticPr fontId="4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G26"/>
  <sheetViews>
    <sheetView zoomScale="125" workbookViewId="0">
      <selection activeCell="D22" sqref="D22"/>
    </sheetView>
  </sheetViews>
  <sheetFormatPr baseColWidth="10" defaultColWidth="11" defaultRowHeight="13" x14ac:dyDescent="0.15"/>
  <cols>
    <col min="2" max="2" width="13.83203125" customWidth="1"/>
    <col min="3" max="3" width="3.1640625" customWidth="1"/>
  </cols>
  <sheetData>
    <row r="1" spans="1:7" x14ac:dyDescent="0.15">
      <c r="A1" s="3" t="s">
        <v>181</v>
      </c>
    </row>
    <row r="2" spans="1:7" x14ac:dyDescent="0.15">
      <c r="A2" s="25"/>
      <c r="B2" s="25"/>
      <c r="C2" s="25"/>
      <c r="D2" s="25"/>
      <c r="E2" s="25"/>
      <c r="F2" s="25"/>
      <c r="G2" s="25"/>
    </row>
    <row r="3" spans="1:7" x14ac:dyDescent="0.15">
      <c r="A3" s="7" t="s">
        <v>147</v>
      </c>
      <c r="B3" s="8"/>
      <c r="C3" s="9"/>
      <c r="D3" s="8"/>
    </row>
    <row r="4" spans="1:7" x14ac:dyDescent="0.15">
      <c r="C4" s="10"/>
      <c r="D4" s="11" t="s">
        <v>223</v>
      </c>
    </row>
    <row r="5" spans="1:7" x14ac:dyDescent="0.15">
      <c r="C5" s="10"/>
    </row>
    <row r="6" spans="1:7" x14ac:dyDescent="0.15">
      <c r="A6" s="12" t="s">
        <v>205</v>
      </c>
      <c r="C6" s="10"/>
      <c r="D6" s="13" t="s">
        <v>1</v>
      </c>
    </row>
    <row r="7" spans="1:7" x14ac:dyDescent="0.15">
      <c r="A7" t="s">
        <v>107</v>
      </c>
      <c r="C7" s="10"/>
      <c r="D7">
        <v>29.402999999999999</v>
      </c>
    </row>
    <row r="8" spans="1:7" x14ac:dyDescent="0.15">
      <c r="A8" t="s">
        <v>132</v>
      </c>
      <c r="C8" s="10"/>
      <c r="D8">
        <v>55.240900000000003</v>
      </c>
    </row>
    <row r="9" spans="1:7" x14ac:dyDescent="0.15">
      <c r="C9" s="10"/>
    </row>
    <row r="10" spans="1:7" x14ac:dyDescent="0.15">
      <c r="A10" s="12" t="s">
        <v>133</v>
      </c>
      <c r="C10" s="10"/>
      <c r="D10" s="13" t="s">
        <v>1</v>
      </c>
    </row>
    <row r="11" spans="1:7" x14ac:dyDescent="0.15">
      <c r="A11" t="s">
        <v>108</v>
      </c>
      <c r="C11" s="10"/>
      <c r="D11">
        <v>29.402999999999999</v>
      </c>
    </row>
    <row r="12" spans="1:7" x14ac:dyDescent="0.15">
      <c r="A12" t="s">
        <v>146</v>
      </c>
      <c r="C12" s="10"/>
      <c r="D12">
        <v>13.606999999999999</v>
      </c>
    </row>
    <row r="13" spans="1:7" x14ac:dyDescent="0.15">
      <c r="A13" t="s">
        <v>230</v>
      </c>
      <c r="C13" s="10"/>
      <c r="D13">
        <v>55.240900000000003</v>
      </c>
    </row>
    <row r="14" spans="1:7" x14ac:dyDescent="0.15">
      <c r="C14" s="10"/>
    </row>
    <row r="15" spans="1:7" x14ac:dyDescent="0.15">
      <c r="A15" s="12" t="s">
        <v>134</v>
      </c>
      <c r="C15" s="10"/>
      <c r="D15" s="13" t="s">
        <v>1</v>
      </c>
    </row>
    <row r="16" spans="1:7" x14ac:dyDescent="0.15">
      <c r="A16" t="s">
        <v>108</v>
      </c>
      <c r="C16" s="10"/>
      <c r="D16">
        <v>29.402999999999999</v>
      </c>
    </row>
    <row r="17" spans="1:7" x14ac:dyDescent="0.15">
      <c r="A17" t="s">
        <v>126</v>
      </c>
      <c r="C17" s="10"/>
      <c r="D17">
        <v>19.857199999999999</v>
      </c>
    </row>
    <row r="18" spans="1:7" x14ac:dyDescent="0.15">
      <c r="A18" t="s">
        <v>230</v>
      </c>
      <c r="C18" s="10"/>
      <c r="D18">
        <v>55.240900000000003</v>
      </c>
    </row>
    <row r="19" spans="1:7" x14ac:dyDescent="0.15">
      <c r="C19" s="10"/>
    </row>
    <row r="20" spans="1:7" x14ac:dyDescent="0.15">
      <c r="A20" s="12" t="s">
        <v>174</v>
      </c>
      <c r="C20" s="10"/>
      <c r="D20" s="13" t="s">
        <v>1</v>
      </c>
    </row>
    <row r="21" spans="1:7" x14ac:dyDescent="0.15">
      <c r="A21" t="s">
        <v>225</v>
      </c>
      <c r="C21" s="10"/>
      <c r="D21">
        <v>34.064799999999998</v>
      </c>
    </row>
    <row r="22" spans="1:7" x14ac:dyDescent="0.15">
      <c r="A22" t="s">
        <v>110</v>
      </c>
      <c r="C22" s="10"/>
      <c r="D22">
        <v>24.653199999999998</v>
      </c>
    </row>
    <row r="23" spans="1:7" x14ac:dyDescent="0.15">
      <c r="A23" t="s">
        <v>155</v>
      </c>
      <c r="C23" s="10"/>
      <c r="D23">
        <v>21.373000000000001</v>
      </c>
    </row>
    <row r="24" spans="1:7" x14ac:dyDescent="0.15">
      <c r="A24" t="s">
        <v>230</v>
      </c>
      <c r="C24" s="10"/>
      <c r="D24">
        <v>125.2944</v>
      </c>
    </row>
    <row r="25" spans="1:7" x14ac:dyDescent="0.15">
      <c r="C25" s="10"/>
    </row>
    <row r="26" spans="1:7" x14ac:dyDescent="0.15">
      <c r="A26" s="26"/>
      <c r="B26" s="26"/>
      <c r="C26" s="26"/>
      <c r="D26" s="26"/>
      <c r="E26" s="26"/>
      <c r="F26" s="26"/>
      <c r="G26" s="26"/>
    </row>
  </sheetData>
  <sheetProtection algorithmName="SHA-512" hashValue="aELtDvJ/Y1R3QXVJHEgZP9r9bx+eTUI2N+zGK3+9T6bAZ3VnbZYe0VKY6iF/r+9Q0RiFwt5HWFR8qrlt0L5dLw==" saltValue="ZVR01DcaLlDKc2WAjd1yyg==" spinCount="100000" sheet="1" objects="1" scenarios="1"/>
  <phoneticPr fontId="4" type="noConversion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G26"/>
  <sheetViews>
    <sheetView zoomScale="150" workbookViewId="0">
      <selection activeCell="D22" sqref="D22"/>
    </sheetView>
  </sheetViews>
  <sheetFormatPr baseColWidth="10" defaultColWidth="11" defaultRowHeight="13" x14ac:dyDescent="0.15"/>
  <cols>
    <col min="2" max="2" width="13.83203125" customWidth="1"/>
    <col min="3" max="3" width="3.1640625" customWidth="1"/>
  </cols>
  <sheetData>
    <row r="1" spans="1:7" x14ac:dyDescent="0.15">
      <c r="A1" s="3" t="s">
        <v>181</v>
      </c>
    </row>
    <row r="2" spans="1:7" x14ac:dyDescent="0.15">
      <c r="A2" s="2"/>
      <c r="B2" s="2"/>
      <c r="C2" s="2"/>
      <c r="D2" s="2"/>
      <c r="E2" s="2"/>
      <c r="F2" s="2"/>
      <c r="G2" s="2"/>
    </row>
    <row r="3" spans="1:7" x14ac:dyDescent="0.15">
      <c r="A3" s="7" t="s">
        <v>147</v>
      </c>
      <c r="B3" s="8"/>
      <c r="C3" s="9"/>
      <c r="D3" s="8"/>
    </row>
    <row r="4" spans="1:7" x14ac:dyDescent="0.15">
      <c r="C4" s="10"/>
      <c r="D4" s="11" t="s">
        <v>241</v>
      </c>
    </row>
    <row r="5" spans="1:7" x14ac:dyDescent="0.15">
      <c r="C5" s="10"/>
    </row>
    <row r="6" spans="1:7" x14ac:dyDescent="0.15">
      <c r="A6" s="12" t="s">
        <v>205</v>
      </c>
      <c r="C6" s="10"/>
      <c r="D6" s="13" t="s">
        <v>1</v>
      </c>
    </row>
    <row r="7" spans="1:7" x14ac:dyDescent="0.15">
      <c r="A7" t="s">
        <v>107</v>
      </c>
      <c r="C7" s="10"/>
      <c r="D7">
        <v>25.378</v>
      </c>
    </row>
    <row r="8" spans="1:7" x14ac:dyDescent="0.15">
      <c r="A8" t="s">
        <v>132</v>
      </c>
      <c r="C8" s="10"/>
      <c r="D8">
        <v>28.786999999999999</v>
      </c>
    </row>
    <row r="9" spans="1:7" x14ac:dyDescent="0.15">
      <c r="C9" s="10"/>
    </row>
    <row r="10" spans="1:7" x14ac:dyDescent="0.15">
      <c r="A10" s="12" t="s">
        <v>133</v>
      </c>
      <c r="C10" s="10"/>
      <c r="D10" s="13" t="s">
        <v>1</v>
      </c>
    </row>
    <row r="11" spans="1:7" x14ac:dyDescent="0.15">
      <c r="A11" t="s">
        <v>108</v>
      </c>
      <c r="C11" s="10"/>
      <c r="D11">
        <v>25.378</v>
      </c>
    </row>
    <row r="12" spans="1:7" x14ac:dyDescent="0.15">
      <c r="A12" t="s">
        <v>146</v>
      </c>
      <c r="C12" s="10"/>
      <c r="D12">
        <v>12.101000000000001</v>
      </c>
    </row>
    <row r="13" spans="1:7" x14ac:dyDescent="0.15">
      <c r="A13" t="s">
        <v>230</v>
      </c>
      <c r="C13" s="10"/>
      <c r="D13">
        <v>28.786999999999999</v>
      </c>
    </row>
    <row r="14" spans="1:7" x14ac:dyDescent="0.15">
      <c r="C14" s="10"/>
    </row>
    <row r="15" spans="1:7" x14ac:dyDescent="0.15">
      <c r="A15" s="12" t="s">
        <v>134</v>
      </c>
      <c r="C15" s="10"/>
      <c r="D15" s="13" t="s">
        <v>1</v>
      </c>
    </row>
    <row r="16" spans="1:7" x14ac:dyDescent="0.15">
      <c r="A16" t="s">
        <v>108</v>
      </c>
      <c r="C16" s="10"/>
      <c r="D16">
        <v>25.378</v>
      </c>
    </row>
    <row r="17" spans="1:7" x14ac:dyDescent="0.15">
      <c r="A17" t="s">
        <v>126</v>
      </c>
      <c r="C17" s="10"/>
      <c r="D17">
        <v>17.154499999999999</v>
      </c>
    </row>
    <row r="18" spans="1:7" x14ac:dyDescent="0.15">
      <c r="A18" t="s">
        <v>230</v>
      </c>
      <c r="C18" s="10"/>
      <c r="D18">
        <v>28.786999999999999</v>
      </c>
    </row>
    <row r="19" spans="1:7" x14ac:dyDescent="0.15">
      <c r="C19" s="10"/>
    </row>
    <row r="20" spans="1:7" x14ac:dyDescent="0.15">
      <c r="A20" s="12" t="s">
        <v>174</v>
      </c>
      <c r="C20" s="10"/>
      <c r="D20" s="13" t="s">
        <v>1</v>
      </c>
    </row>
    <row r="21" spans="1:7" x14ac:dyDescent="0.15">
      <c r="A21" t="s">
        <v>225</v>
      </c>
      <c r="C21" s="10"/>
      <c r="D21">
        <v>38.415300000000002</v>
      </c>
    </row>
    <row r="22" spans="1:7" x14ac:dyDescent="0.15">
      <c r="A22" t="s">
        <v>110</v>
      </c>
      <c r="C22" s="10"/>
      <c r="D22">
        <v>23.575199999999999</v>
      </c>
    </row>
    <row r="23" spans="1:7" x14ac:dyDescent="0.15">
      <c r="A23" t="s">
        <v>155</v>
      </c>
      <c r="C23" s="10"/>
      <c r="D23">
        <v>18.846299999999999</v>
      </c>
    </row>
    <row r="24" spans="1:7" x14ac:dyDescent="0.15">
      <c r="A24" t="s">
        <v>230</v>
      </c>
      <c r="C24" s="10"/>
      <c r="D24">
        <v>86.4358</v>
      </c>
    </row>
    <row r="25" spans="1:7" x14ac:dyDescent="0.15">
      <c r="C25" s="10"/>
    </row>
    <row r="26" spans="1:7" x14ac:dyDescent="0.15">
      <c r="A26" s="21"/>
      <c r="B26" s="21"/>
      <c r="C26" s="21"/>
      <c r="D26" s="21"/>
      <c r="E26" s="21"/>
      <c r="F26" s="21"/>
      <c r="G26" s="21"/>
    </row>
  </sheetData>
  <sheetProtection algorithmName="SHA-512" hashValue="5Nac1Ai2QOJ2gv2zeNEzCb2GRDbZHYVkzMTqX3Roj+AbU7BHZXrpKo7IVRpF7702p+M7BKgOwPyqCvM7QsxOLQ==" saltValue="1viO5SgtH7vSmKU/B+OyRQ==" spinCount="100000" sheet="1" objects="1" scenarios="1"/>
  <phoneticPr fontId="4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G22"/>
  <sheetViews>
    <sheetView zoomScale="150" workbookViewId="0">
      <selection activeCell="D18" sqref="D18"/>
    </sheetView>
  </sheetViews>
  <sheetFormatPr baseColWidth="10" defaultColWidth="11" defaultRowHeight="13" x14ac:dyDescent="0.15"/>
  <cols>
    <col min="2" max="2" width="13.83203125" customWidth="1"/>
    <col min="3" max="3" width="3.1640625" customWidth="1"/>
  </cols>
  <sheetData>
    <row r="1" spans="1:7" x14ac:dyDescent="0.15">
      <c r="A1" s="3" t="s">
        <v>181</v>
      </c>
    </row>
    <row r="2" spans="1:7" x14ac:dyDescent="0.15">
      <c r="A2" s="4"/>
      <c r="B2" s="4"/>
      <c r="C2" s="4"/>
      <c r="D2" s="4"/>
      <c r="E2" s="4"/>
      <c r="F2" s="4"/>
      <c r="G2" s="4"/>
    </row>
    <row r="3" spans="1:7" x14ac:dyDescent="0.15">
      <c r="A3" s="7" t="s">
        <v>147</v>
      </c>
      <c r="B3" s="8"/>
      <c r="C3" s="9"/>
      <c r="D3" s="8"/>
    </row>
    <row r="4" spans="1:7" x14ac:dyDescent="0.15">
      <c r="C4" s="10"/>
      <c r="D4" s="11" t="s">
        <v>214</v>
      </c>
    </row>
    <row r="5" spans="1:7" x14ac:dyDescent="0.15">
      <c r="C5" s="10"/>
    </row>
    <row r="6" spans="1:7" x14ac:dyDescent="0.15">
      <c r="A6" s="12" t="s">
        <v>205</v>
      </c>
      <c r="C6" s="10"/>
      <c r="D6" s="13" t="s">
        <v>1</v>
      </c>
    </row>
    <row r="7" spans="1:7" x14ac:dyDescent="0.15">
      <c r="A7" t="s">
        <v>107</v>
      </c>
      <c r="C7" s="10"/>
      <c r="D7">
        <v>22.759</v>
      </c>
    </row>
    <row r="8" spans="1:7" x14ac:dyDescent="0.15">
      <c r="A8" t="s">
        <v>132</v>
      </c>
      <c r="C8" s="10"/>
      <c r="D8">
        <v>28.71</v>
      </c>
    </row>
    <row r="9" spans="1:7" x14ac:dyDescent="0.15">
      <c r="C9" s="10"/>
    </row>
    <row r="10" spans="1:7" x14ac:dyDescent="0.15">
      <c r="A10" s="12" t="s">
        <v>133</v>
      </c>
      <c r="C10" s="10"/>
      <c r="D10" s="13" t="s">
        <v>1</v>
      </c>
    </row>
    <row r="11" spans="1:7" x14ac:dyDescent="0.15">
      <c r="A11" t="s">
        <v>108</v>
      </c>
      <c r="C11" s="10"/>
      <c r="D11">
        <v>22.759</v>
      </c>
    </row>
    <row r="12" spans="1:7" x14ac:dyDescent="0.15">
      <c r="A12" t="s">
        <v>146</v>
      </c>
      <c r="C12" s="10"/>
      <c r="D12">
        <v>9.2840000000000007</v>
      </c>
    </row>
    <row r="13" spans="1:7" x14ac:dyDescent="0.15">
      <c r="A13" t="s">
        <v>230</v>
      </c>
      <c r="C13" s="10"/>
      <c r="D13">
        <v>28.71</v>
      </c>
    </row>
    <row r="14" spans="1:7" x14ac:dyDescent="0.15">
      <c r="A14" t="s">
        <v>232</v>
      </c>
      <c r="C14" s="10"/>
      <c r="D14">
        <v>19.98</v>
      </c>
    </row>
    <row r="15" spans="1:7" x14ac:dyDescent="0.15">
      <c r="C15" s="10"/>
    </row>
    <row r="16" spans="1:7" x14ac:dyDescent="0.15">
      <c r="A16" s="12" t="s">
        <v>134</v>
      </c>
      <c r="C16" s="10"/>
      <c r="D16" s="13" t="s">
        <v>1</v>
      </c>
    </row>
    <row r="17" spans="1:7" x14ac:dyDescent="0.15">
      <c r="A17" t="s">
        <v>108</v>
      </c>
      <c r="C17" s="10"/>
      <c r="D17">
        <v>22.759</v>
      </c>
    </row>
    <row r="18" spans="1:7" x14ac:dyDescent="0.15">
      <c r="A18" t="s">
        <v>126</v>
      </c>
      <c r="C18" s="10"/>
      <c r="D18">
        <v>13.673</v>
      </c>
    </row>
    <row r="19" spans="1:7" x14ac:dyDescent="0.15">
      <c r="A19" t="s">
        <v>230</v>
      </c>
      <c r="C19" s="10"/>
      <c r="D19">
        <v>28.71</v>
      </c>
    </row>
    <row r="20" spans="1:7" x14ac:dyDescent="0.15">
      <c r="A20" t="s">
        <v>232</v>
      </c>
      <c r="C20" s="10"/>
      <c r="D20">
        <v>19.98</v>
      </c>
    </row>
    <row r="21" spans="1:7" x14ac:dyDescent="0.15">
      <c r="C21" s="10"/>
    </row>
    <row r="22" spans="1:7" x14ac:dyDescent="0.15">
      <c r="A22" s="14"/>
      <c r="B22" s="15"/>
      <c r="C22" s="15"/>
      <c r="D22" s="15"/>
      <c r="E22" s="15"/>
      <c r="F22" s="15"/>
      <c r="G22" s="15"/>
    </row>
  </sheetData>
  <sheetProtection algorithmName="SHA-512" hashValue="ie4Vj6oSXYdutTkEQI0lFS0GpMK+Gek2WR1ueNs6gQm92i1MVQQAP07y4q6ZLnUUEh4w3L6QlR2A3cWAR+6KPA==" saltValue="144FBxVVtIYIYwG8oNngQw==" spinCount="100000" sheet="1" objects="1" scenarios="1"/>
  <phoneticPr fontId="4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7E9CF-04B8-C244-A1E6-2E6D71DEB348}">
  <sheetPr codeName="Sheet29"/>
  <dimension ref="A1:ALJ5621"/>
  <sheetViews>
    <sheetView zoomScaleNormal="100" workbookViewId="0">
      <selection activeCell="C26" sqref="C26:C28"/>
    </sheetView>
  </sheetViews>
  <sheetFormatPr baseColWidth="10" defaultColWidth="10.83203125" defaultRowHeight="13" x14ac:dyDescent="0.15"/>
  <cols>
    <col min="1" max="1" width="20.6640625" style="186" customWidth="1"/>
    <col min="2" max="2" width="15.5" style="186" customWidth="1"/>
    <col min="3" max="9" width="12.83203125" style="186" customWidth="1"/>
    <col min="999" max="16384" width="10.83203125" style="186"/>
  </cols>
  <sheetData>
    <row r="1" spans="1:40" customFormat="1" x14ac:dyDescent="0.15">
      <c r="A1" s="217" t="s">
        <v>249</v>
      </c>
      <c r="B1" s="217"/>
      <c r="C1" s="217"/>
      <c r="D1" s="217"/>
      <c r="E1" s="217"/>
      <c r="F1" s="217"/>
      <c r="G1" s="217"/>
      <c r="H1" s="217"/>
      <c r="I1" s="217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</row>
    <row r="2" spans="1:40" customFormat="1" x14ac:dyDescent="0.15">
      <c r="A2" s="217" t="s">
        <v>212</v>
      </c>
      <c r="B2" s="217"/>
      <c r="C2" s="217"/>
      <c r="D2" s="217"/>
      <c r="E2" s="217"/>
      <c r="F2" s="217"/>
      <c r="G2" s="217"/>
      <c r="H2" s="217"/>
      <c r="I2" s="217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</row>
    <row r="3" spans="1:40" customFormat="1" ht="14" thickBot="1" x14ac:dyDescent="0.2">
      <c r="A3" s="217"/>
      <c r="B3" s="217"/>
      <c r="C3" s="217"/>
      <c r="D3" s="217"/>
      <c r="E3" s="217"/>
      <c r="F3" s="217"/>
      <c r="G3" s="217"/>
      <c r="H3" s="217"/>
      <c r="I3" s="217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</row>
    <row r="4" spans="1:40" ht="14" x14ac:dyDescent="0.15">
      <c r="A4" s="99" t="s">
        <v>45</v>
      </c>
      <c r="B4" s="100"/>
      <c r="C4" s="100"/>
      <c r="D4" s="100"/>
      <c r="E4" s="100"/>
      <c r="F4" s="100"/>
      <c r="G4" s="100"/>
      <c r="H4" s="100"/>
      <c r="I4" s="101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</row>
    <row r="5" spans="1:40" ht="14" x14ac:dyDescent="0.15">
      <c r="A5" s="103" t="s">
        <v>6</v>
      </c>
      <c r="B5" s="88"/>
      <c r="C5" s="124">
        <v>2000</v>
      </c>
      <c r="D5" s="88"/>
      <c r="E5" s="88"/>
      <c r="F5" s="88"/>
      <c r="G5" s="88"/>
      <c r="H5" s="88"/>
      <c r="I5" s="104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</row>
    <row r="6" spans="1:40" ht="14" x14ac:dyDescent="0.15">
      <c r="A6" s="103"/>
      <c r="B6" s="88"/>
      <c r="C6" s="88"/>
      <c r="D6" s="88"/>
      <c r="E6" s="88"/>
      <c r="F6" s="88"/>
      <c r="G6" s="88"/>
      <c r="H6" s="88"/>
      <c r="I6" s="104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</row>
    <row r="7" spans="1:40" ht="43" customHeight="1" x14ac:dyDescent="0.15">
      <c r="A7" s="203" t="s">
        <v>161</v>
      </c>
      <c r="B7" s="204" t="s">
        <v>157</v>
      </c>
      <c r="C7" s="205" t="s">
        <v>7</v>
      </c>
      <c r="D7" s="205" t="s">
        <v>42</v>
      </c>
      <c r="E7" s="206" t="s">
        <v>43</v>
      </c>
      <c r="F7" s="206" t="s">
        <v>44</v>
      </c>
      <c r="G7" s="205" t="s">
        <v>136</v>
      </c>
      <c r="H7" s="207" t="s">
        <v>66</v>
      </c>
      <c r="I7" s="208" t="s">
        <v>73</v>
      </c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</row>
    <row r="8" spans="1:40" ht="14" x14ac:dyDescent="0.15">
      <c r="A8" s="196" t="str">
        <f>'Tariffs July 2022'!K2</f>
        <v>AGL</v>
      </c>
      <c r="B8" s="197">
        <f>'Tariffs July 2022'!G2</f>
        <v>43284</v>
      </c>
      <c r="C8" s="198">
        <f>91*'Tariffs July 2022'!M2/100</f>
        <v>102.51563636363635</v>
      </c>
      <c r="D8" s="107">
        <f>$C$5*'Tariffs July 2022'!N2/100</f>
        <v>461.45454545454544</v>
      </c>
      <c r="E8" s="107">
        <v>0</v>
      </c>
      <c r="F8" s="107">
        <v>0</v>
      </c>
      <c r="G8" s="107">
        <f>SUM(C8:F8)</f>
        <v>563.9701818181818</v>
      </c>
      <c r="H8" s="108">
        <f>G8*4</f>
        <v>2255.8807272727272</v>
      </c>
      <c r="I8" s="109">
        <f>H8*1.1</f>
        <v>2481.4688000000001</v>
      </c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</row>
    <row r="9" spans="1:40" ht="14" x14ac:dyDescent="0.15">
      <c r="A9" s="196" t="str">
        <f>'Tariffs July 2022'!K3</f>
        <v>Diamond Energy</v>
      </c>
      <c r="B9" s="197">
        <f>'Tariffs July 2022'!G3</f>
        <v>43281</v>
      </c>
      <c r="C9" s="198">
        <f>91*'Tariffs July 2022'!M3/100</f>
        <v>99.19</v>
      </c>
      <c r="D9" s="107">
        <f>IF($C$5&gt;='Tariffs July 2022'!P3,('Tariffs July 2022'!P3*'Tariffs July 2022'!N3/100),('Bills Jul''22'!$C$5*'Tariffs July 2022'!N3/100))</f>
        <v>230.05636363636361</v>
      </c>
      <c r="E9" s="107">
        <v>0</v>
      </c>
      <c r="F9" s="107">
        <f>IF($C$5&gt;'Tariffs July 2022'!P3,(('Bills Jul''22'!$C$5-'Tariffs July 2022'!P3)*'Tariffs July 2022'!Q3/100),0)</f>
        <v>291.06</v>
      </c>
      <c r="G9" s="107">
        <f t="shared" ref="G9" si="0">SUM(C9:F9)</f>
        <v>620.30636363636359</v>
      </c>
      <c r="H9" s="108">
        <f t="shared" ref="H9:H15" si="1">G9*4</f>
        <v>2481.2254545454543</v>
      </c>
      <c r="I9" s="109">
        <f t="shared" ref="I9:I22" si="2">H9*1.1</f>
        <v>2729.348</v>
      </c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</row>
    <row r="10" spans="1:40" ht="14" x14ac:dyDescent="0.15">
      <c r="A10" s="196" t="str">
        <f>'Tariffs July 2022'!K4</f>
        <v>Dodo Power &amp; Gas</v>
      </c>
      <c r="B10" s="197">
        <f>'Tariffs July 2022'!G4</f>
        <v>43281</v>
      </c>
      <c r="C10" s="198">
        <f>91*'Tariffs July 2022'!M4/100</f>
        <v>76.216636363636368</v>
      </c>
      <c r="D10" s="107">
        <f>$C$5*'Tariffs July 2022'!N4/100</f>
        <v>506.90909090909088</v>
      </c>
      <c r="E10" s="107">
        <v>0</v>
      </c>
      <c r="F10" s="107">
        <v>0</v>
      </c>
      <c r="G10" s="107">
        <f t="shared" ref="G10:G15" si="3">SUM(C10:F10)</f>
        <v>583.1257272727272</v>
      </c>
      <c r="H10" s="108">
        <f t="shared" si="1"/>
        <v>2332.5029090909088</v>
      </c>
      <c r="I10" s="109">
        <f t="shared" si="2"/>
        <v>2565.7532000000001</v>
      </c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</row>
    <row r="11" spans="1:40" ht="14" x14ac:dyDescent="0.15">
      <c r="A11" s="196" t="str">
        <f>'Tariffs July 2022'!K5</f>
        <v>EnergyAustralia</v>
      </c>
      <c r="B11" s="197">
        <f>'Tariffs July 2022'!G5</f>
        <v>43272</v>
      </c>
      <c r="C11" s="198">
        <f>91*'Tariffs July 2022'!M5/100</f>
        <v>84.174999999999983</v>
      </c>
      <c r="D11" s="107">
        <f>$C$5*'Tariffs July 2022'!N5/100</f>
        <v>428.36363636363632</v>
      </c>
      <c r="E11" s="107">
        <v>0</v>
      </c>
      <c r="F11" s="107">
        <v>0</v>
      </c>
      <c r="G11" s="107">
        <f t="shared" si="3"/>
        <v>512.53863636363633</v>
      </c>
      <c r="H11" s="108">
        <f t="shared" si="1"/>
        <v>2050.1545454545453</v>
      </c>
      <c r="I11" s="109">
        <f t="shared" si="2"/>
        <v>2255.17</v>
      </c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</row>
    <row r="12" spans="1:40" ht="14" x14ac:dyDescent="0.15">
      <c r="A12" s="196" t="str">
        <f>'Tariffs July 2022'!K6</f>
        <v>Origin Energy</v>
      </c>
      <c r="B12" s="197">
        <f>'Tariffs July 2022'!G6</f>
        <v>43281</v>
      </c>
      <c r="C12" s="198">
        <f>91*'Tariffs July 2022'!M6/100</f>
        <v>97.897799999999989</v>
      </c>
      <c r="D12" s="107">
        <f>$C$5*'Tariffs July 2022'!N6/100</f>
        <v>469.4</v>
      </c>
      <c r="E12" s="107">
        <v>0</v>
      </c>
      <c r="F12" s="107">
        <v>0</v>
      </c>
      <c r="G12" s="107">
        <f t="shared" si="3"/>
        <v>567.29779999999994</v>
      </c>
      <c r="H12" s="108">
        <f t="shared" si="1"/>
        <v>2269.1911999999998</v>
      </c>
      <c r="I12" s="109">
        <f t="shared" si="2"/>
        <v>2496.1103199999998</v>
      </c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</row>
    <row r="13" spans="1:40" ht="14" x14ac:dyDescent="0.15">
      <c r="A13" s="196" t="str">
        <f>'Tariffs July 2022'!K7</f>
        <v>Simply Energy</v>
      </c>
      <c r="B13" s="197">
        <f>'Tariffs July 2022'!G7</f>
        <v>43281</v>
      </c>
      <c r="C13" s="198">
        <f>91*'Tariffs July 2022'!M7/100</f>
        <v>82.172999999999988</v>
      </c>
      <c r="D13" s="107">
        <f>IF($C$5&gt;='Tariffs July 2022'!P7,('Tariffs July 2022'!P7*'Tariffs July 2022'!N7/100),('Bills Jul''22'!$C$5*'Tariffs July 2022'!N7/100))</f>
        <v>294.35190909090909</v>
      </c>
      <c r="E13" s="107">
        <v>0</v>
      </c>
      <c r="F13" s="107">
        <f>IF($C$5&gt;'Tariffs July 2022'!P7,(('Bills Jul''22'!$C$5-'Tariffs July 2022'!P7)*'Tariffs July 2022'!Q7/100),0)</f>
        <v>215.31663636363635</v>
      </c>
      <c r="G13" s="107">
        <f t="shared" si="3"/>
        <v>591.84154545454544</v>
      </c>
      <c r="H13" s="108">
        <f t="shared" si="1"/>
        <v>2367.3661818181818</v>
      </c>
      <c r="I13" s="109">
        <f t="shared" si="2"/>
        <v>2604.1028000000001</v>
      </c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</row>
    <row r="14" spans="1:40" ht="14" x14ac:dyDescent="0.15">
      <c r="A14" s="196" t="str">
        <f>'Tariffs July 2022'!K8</f>
        <v>Powershop</v>
      </c>
      <c r="B14" s="197">
        <f>'Tariffs July 2022'!G8</f>
        <v>43281</v>
      </c>
      <c r="C14" s="198">
        <f>91*'Tariffs July 2022'!M8/100</f>
        <v>108.37272727272726</v>
      </c>
      <c r="D14" s="107">
        <f>$C$5*'Tariffs July 2022'!N8/100</f>
        <v>451.09090909090907</v>
      </c>
      <c r="E14" s="107">
        <v>0</v>
      </c>
      <c r="F14" s="107">
        <v>0</v>
      </c>
      <c r="G14" s="107">
        <f t="shared" si="3"/>
        <v>559.46363636363628</v>
      </c>
      <c r="H14" s="108">
        <f t="shared" si="1"/>
        <v>2237.8545454545451</v>
      </c>
      <c r="I14" s="109">
        <f t="shared" si="2"/>
        <v>2461.64</v>
      </c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</row>
    <row r="15" spans="1:40" ht="14" x14ac:dyDescent="0.15">
      <c r="A15" s="196" t="str">
        <f>'Tariffs July 2022'!K9</f>
        <v>Red Energy</v>
      </c>
      <c r="B15" s="197">
        <f>'Tariffs July 2022'!G9</f>
        <v>43281</v>
      </c>
      <c r="C15" s="198">
        <f>91*'Tariffs July 2022'!M9/100</f>
        <v>91.909999999999982</v>
      </c>
      <c r="D15" s="107">
        <f>$C$5*'Tariffs July 2022'!N9/100</f>
        <v>477.09090909090907</v>
      </c>
      <c r="E15" s="107">
        <v>0</v>
      </c>
      <c r="F15" s="107">
        <v>0</v>
      </c>
      <c r="G15" s="107">
        <f t="shared" si="3"/>
        <v>569.00090909090909</v>
      </c>
      <c r="H15" s="108">
        <f t="shared" si="1"/>
        <v>2276.0036363636364</v>
      </c>
      <c r="I15" s="109">
        <f t="shared" si="2"/>
        <v>2503.6040000000003</v>
      </c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</row>
    <row r="16" spans="1:40" ht="14" x14ac:dyDescent="0.15">
      <c r="A16" s="196" t="str">
        <f>'Tariffs July 2022'!K10</f>
        <v>Alinta Energy</v>
      </c>
      <c r="B16" s="197">
        <f>'Tariffs July 2022'!G10</f>
        <v>43281</v>
      </c>
      <c r="C16" s="198">
        <f>91*'Tariffs July 2022'!M10/100</f>
        <v>96.393818181818176</v>
      </c>
      <c r="D16" s="107">
        <f>$C$5*'Tariffs July 2022'!N10/100</f>
        <v>471.63636363636368</v>
      </c>
      <c r="E16" s="107">
        <v>0</v>
      </c>
      <c r="F16" s="107">
        <v>0</v>
      </c>
      <c r="G16" s="107">
        <f>SUM(C16:F16)</f>
        <v>568.03018181818186</v>
      </c>
      <c r="H16" s="108">
        <f>G16*4</f>
        <v>2272.1207272727274</v>
      </c>
      <c r="I16" s="109">
        <f t="shared" si="2"/>
        <v>2499.3328000000006</v>
      </c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</row>
    <row r="17" spans="1:40" ht="14" x14ac:dyDescent="0.15">
      <c r="A17" s="196" t="str">
        <f>'Tariffs July 2022'!K11</f>
        <v>1st Energy</v>
      </c>
      <c r="B17" s="197">
        <f>'Tariffs July 2022'!G11</f>
        <v>43281</v>
      </c>
      <c r="C17" s="198">
        <f>91*'Tariffs July 2022'!M11/100</f>
        <v>104.64999999999998</v>
      </c>
      <c r="D17" s="107">
        <f>IF($C$5&gt;='Tariffs July 2022'!P11,('Tariffs July 2022'!P11*'Tariffs July 2022'!N11/100),('Bills Jul''22'!$C$5*'Tariffs July 2022'!N11/100))</f>
        <v>307.79999999999995</v>
      </c>
      <c r="E17" s="107">
        <v>0</v>
      </c>
      <c r="F17" s="107">
        <f>IF($C$5&gt;'Tariffs July 2022'!P11,(('Bills Jul''22'!$C$5-'Tariffs July 2022'!P11)*'Tariffs July 2022'!Q11/100),0)</f>
        <v>174.19999999999996</v>
      </c>
      <c r="G17" s="107">
        <f t="shared" ref="G17" si="4">SUM(C17:F17)</f>
        <v>586.64999999999986</v>
      </c>
      <c r="H17" s="108">
        <f t="shared" ref="H17:H22" si="5">G17*4</f>
        <v>2346.5999999999995</v>
      </c>
      <c r="I17" s="109">
        <f t="shared" si="2"/>
        <v>2581.2599999999998</v>
      </c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</row>
    <row r="18" spans="1:40" ht="14" x14ac:dyDescent="0.15">
      <c r="A18" s="199" t="str">
        <f>'Tariffs July 2022'!K12</f>
        <v>ReAmped Energy</v>
      </c>
      <c r="B18" s="197">
        <f>'Tariffs July 2022'!G12</f>
        <v>43281</v>
      </c>
      <c r="C18" s="198">
        <f>91*'Tariffs July 2022'!M12/100</f>
        <v>68.25</v>
      </c>
      <c r="D18" s="107">
        <f>$C$5*'Tariffs July 2022'!N12/100</f>
        <v>520.36363636363637</v>
      </c>
      <c r="E18" s="107">
        <v>0</v>
      </c>
      <c r="F18" s="107">
        <v>0</v>
      </c>
      <c r="G18" s="107">
        <f t="shared" ref="G18:G22" si="6">SUM(C18:F18)</f>
        <v>588.61363636363637</v>
      </c>
      <c r="H18" s="108">
        <f t="shared" si="5"/>
        <v>2354.4545454545455</v>
      </c>
      <c r="I18" s="109">
        <f t="shared" si="2"/>
        <v>2589.9</v>
      </c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</row>
    <row r="19" spans="1:40" ht="14" x14ac:dyDescent="0.15">
      <c r="A19" s="199" t="str">
        <f>'Tariffs July 2022'!K13</f>
        <v>CovaU</v>
      </c>
      <c r="B19" s="197">
        <f>'Tariffs July 2022'!G13</f>
        <v>43281</v>
      </c>
      <c r="C19" s="198">
        <f>91*'Tariffs July 2022'!M13/100</f>
        <v>80.989999999999995</v>
      </c>
      <c r="D19" s="107">
        <f>$C$5*'Tariffs July 2022'!N13/100</f>
        <v>499.09090909090907</v>
      </c>
      <c r="E19" s="107">
        <v>0</v>
      </c>
      <c r="F19" s="107">
        <v>0</v>
      </c>
      <c r="G19" s="107">
        <f t="shared" si="6"/>
        <v>580.08090909090902</v>
      </c>
      <c r="H19" s="108">
        <f t="shared" si="5"/>
        <v>2320.3236363636361</v>
      </c>
      <c r="I19" s="109">
        <f t="shared" si="2"/>
        <v>2552.3559999999998</v>
      </c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</row>
    <row r="20" spans="1:40" ht="14" x14ac:dyDescent="0.15">
      <c r="A20" s="199" t="str">
        <f>'Tariffs July 2022'!K14</f>
        <v>GloBird Energy</v>
      </c>
      <c r="B20" s="197">
        <f>'Tariffs July 2022'!G14</f>
        <v>43280</v>
      </c>
      <c r="C20" s="198">
        <f>91*'Tariffs July 2022'!M14/100</f>
        <v>91.909999999999982</v>
      </c>
      <c r="D20" s="107">
        <f>IF($C$5&gt;='Tariffs July 2022'!P14,('Tariffs July 2022'!P14*'Tariffs July 2022'!N14/100),('Bills Jul''22'!$C$5*'Tariffs July 2022'!N14/100))</f>
        <v>328.79999999999995</v>
      </c>
      <c r="E20" s="107">
        <v>0</v>
      </c>
      <c r="F20" s="107">
        <f>IF($C$5&gt;'Tariffs July 2022'!P14,(('Bills Jul''22'!$C$5-'Tariffs July 2022'!P14)*'Tariffs July 2022'!Q14/100),0)</f>
        <v>535.5</v>
      </c>
      <c r="G20" s="107">
        <f t="shared" si="6"/>
        <v>956.20999999999992</v>
      </c>
      <c r="H20" s="108">
        <f t="shared" si="5"/>
        <v>3824.8399999999997</v>
      </c>
      <c r="I20" s="109">
        <f t="shared" si="2"/>
        <v>4207.3239999999996</v>
      </c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</row>
    <row r="21" spans="1:40" ht="14" x14ac:dyDescent="0.15">
      <c r="A21" s="196" t="str">
        <f>'Tariffs July 2022'!K15</f>
        <v>Sumo Power</v>
      </c>
      <c r="B21" s="197">
        <f>'Tariffs July 2022'!G15</f>
        <v>43281</v>
      </c>
      <c r="C21" s="198">
        <f>91*'Tariffs July 2022'!M15/100</f>
        <v>122.85</v>
      </c>
      <c r="D21" s="107">
        <f>$C$5*'Tariffs July 2022'!N15/100</f>
        <v>425.99999999999994</v>
      </c>
      <c r="E21" s="107">
        <v>0</v>
      </c>
      <c r="F21" s="107">
        <v>0</v>
      </c>
      <c r="G21" s="107">
        <f t="shared" si="6"/>
        <v>548.84999999999991</v>
      </c>
      <c r="H21" s="108">
        <f t="shared" si="5"/>
        <v>2195.3999999999996</v>
      </c>
      <c r="I21" s="109">
        <f t="shared" si="2"/>
        <v>2414.9399999999996</v>
      </c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</row>
    <row r="22" spans="1:40" ht="14" x14ac:dyDescent="0.15">
      <c r="A22" s="196" t="str">
        <f>'Tariffs July 2022'!K16</f>
        <v>Momentum Energy</v>
      </c>
      <c r="B22" s="197">
        <f>'Tariffs July 2022'!G16</f>
        <v>43281</v>
      </c>
      <c r="C22" s="198">
        <f>91*'Tariffs July 2022'!M16/100</f>
        <v>92.654545454545442</v>
      </c>
      <c r="D22" s="107">
        <f>$C$5*'Tariffs July 2022'!N16/100</f>
        <v>478</v>
      </c>
      <c r="E22" s="107">
        <v>0</v>
      </c>
      <c r="F22" s="107">
        <v>0</v>
      </c>
      <c r="G22" s="107">
        <f t="shared" si="6"/>
        <v>570.65454545454543</v>
      </c>
      <c r="H22" s="108">
        <f t="shared" si="5"/>
        <v>2282.6181818181817</v>
      </c>
      <c r="I22" s="109">
        <f t="shared" si="2"/>
        <v>2510.88</v>
      </c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</row>
    <row r="23" spans="1:40" customFormat="1" x14ac:dyDescent="0.15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</row>
    <row r="24" spans="1:40" customFormat="1" ht="14" thickBot="1" x14ac:dyDescent="0.2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</row>
    <row r="25" spans="1:40" ht="14" x14ac:dyDescent="0.15">
      <c r="A25" s="99" t="s">
        <v>61</v>
      </c>
      <c r="B25" s="100"/>
      <c r="C25" s="100"/>
      <c r="D25" s="115"/>
      <c r="E25" s="115"/>
      <c r="F25" s="115"/>
      <c r="G25" s="116"/>
      <c r="H25" s="100"/>
      <c r="I25" s="101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</row>
    <row r="26" spans="1:40" ht="14" x14ac:dyDescent="0.15">
      <c r="A26" s="103" t="s">
        <v>6</v>
      </c>
      <c r="B26" s="88"/>
      <c r="C26" s="124">
        <v>2000</v>
      </c>
      <c r="D26" s="117"/>
      <c r="E26" s="117"/>
      <c r="F26" s="117"/>
      <c r="G26" s="118"/>
      <c r="H26" s="88"/>
      <c r="I26" s="104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</row>
    <row r="27" spans="1:40" ht="14" x14ac:dyDescent="0.15">
      <c r="A27" s="103" t="s">
        <v>236</v>
      </c>
      <c r="B27" s="88"/>
      <c r="C27" s="125">
        <v>0.85</v>
      </c>
      <c r="D27" s="117"/>
      <c r="E27" s="117"/>
      <c r="F27" s="117"/>
      <c r="G27" s="118"/>
      <c r="H27" s="88"/>
      <c r="I27" s="104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</row>
    <row r="28" spans="1:40" ht="14" x14ac:dyDescent="0.15">
      <c r="A28" s="103" t="s">
        <v>62</v>
      </c>
      <c r="B28" s="88"/>
      <c r="C28" s="125">
        <v>0.15</v>
      </c>
      <c r="D28" s="117"/>
      <c r="E28" s="117"/>
      <c r="F28" s="117"/>
      <c r="G28" s="118"/>
      <c r="H28" s="88"/>
      <c r="I28" s="104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</row>
    <row r="29" spans="1:40" ht="14" x14ac:dyDescent="0.15">
      <c r="A29" s="103"/>
      <c r="B29" s="88"/>
      <c r="C29" s="117"/>
      <c r="D29" s="117"/>
      <c r="E29" s="117"/>
      <c r="F29" s="117"/>
      <c r="G29" s="118"/>
      <c r="H29" s="88"/>
      <c r="I29" s="104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</row>
    <row r="30" spans="1:40" ht="43" customHeight="1" x14ac:dyDescent="0.15">
      <c r="A30" s="203" t="s">
        <v>161</v>
      </c>
      <c r="B30" s="204" t="s">
        <v>157</v>
      </c>
      <c r="C30" s="205" t="s">
        <v>7</v>
      </c>
      <c r="D30" s="205" t="s">
        <v>42</v>
      </c>
      <c r="E30" s="206" t="s">
        <v>44</v>
      </c>
      <c r="F30" s="205" t="s">
        <v>65</v>
      </c>
      <c r="G30" s="205" t="s">
        <v>78</v>
      </c>
      <c r="H30" s="207" t="s">
        <v>66</v>
      </c>
      <c r="I30" s="208" t="s">
        <v>73</v>
      </c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</row>
    <row r="31" spans="1:40" ht="14" x14ac:dyDescent="0.15">
      <c r="A31" s="105" t="str">
        <f>'Tariffs July 2022'!K17</f>
        <v>AGL</v>
      </c>
      <c r="B31" s="106">
        <f>'Tariffs July 2022'!G17</f>
        <v>43284</v>
      </c>
      <c r="C31" s="107">
        <f>91*'Tariffs July 2022'!M17/100</f>
        <v>102.51563636363635</v>
      </c>
      <c r="D31" s="107">
        <f>($C$26*$C$27)*'Tariffs July 2022'!N17/100</f>
        <v>392.23636363636359</v>
      </c>
      <c r="E31" s="107">
        <v>0</v>
      </c>
      <c r="F31" s="107">
        <f>($C$26*$C$28)*'Tariffs July 2022'!AE17/100</f>
        <v>56.209090909090904</v>
      </c>
      <c r="G31" s="107">
        <f>SUM(C31:F31)</f>
        <v>550.9610909090909</v>
      </c>
      <c r="H31" s="108">
        <f>G31*4</f>
        <v>2203.8443636363636</v>
      </c>
      <c r="I31" s="109">
        <f t="shared" ref="I31:I43" si="7">H31*1.1</f>
        <v>2424.2288000000003</v>
      </c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</row>
    <row r="32" spans="1:40" ht="14" x14ac:dyDescent="0.15">
      <c r="A32" s="105" t="str">
        <f>'Tariffs July 2022'!K18</f>
        <v>Diamond Energy</v>
      </c>
      <c r="B32" s="106">
        <f>'Tariffs July 2022'!G18</f>
        <v>43281</v>
      </c>
      <c r="C32" s="107">
        <f>91*'Tariffs July 2022'!M18/100</f>
        <v>100.09999999999998</v>
      </c>
      <c r="D32" s="107">
        <f>IF($C$26*$C$27&gt;='Tariffs July 2022'!P18,('Tariffs July 2022'!P18*'Tariffs July 2022'!N18/100),(('Bills Jul''22'!$C$26*'Bills Jul''22'!$C$27)*'Tariffs July 2022'!N18/100))</f>
        <v>230.05636363636361</v>
      </c>
      <c r="E32" s="107">
        <f>IF(($C$26*$C$27&lt;'Tariffs July 2022'!P18),(0),('Bills Jul''22'!$C$26*$C$27-'Tariffs July 2022'!P18)*'Tariffs July 2022'!Q18/100)</f>
        <v>201.96</v>
      </c>
      <c r="F32" s="107">
        <f>($C$26*$C$28)*'Tariffs July 2022'!AE18/100</f>
        <v>56.154545454545442</v>
      </c>
      <c r="G32" s="107">
        <f t="shared" ref="G32:G42" si="8">SUM(C32:F32)</f>
        <v>588.27090909090907</v>
      </c>
      <c r="H32" s="108">
        <f t="shared" ref="H32:H43" si="9">G32*4</f>
        <v>2353.0836363636363</v>
      </c>
      <c r="I32" s="109">
        <f t="shared" si="7"/>
        <v>2588.3920000000003</v>
      </c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6"/>
    </row>
    <row r="33" spans="1:40" ht="14" x14ac:dyDescent="0.15">
      <c r="A33" s="105" t="str">
        <f>'Tariffs July 2022'!K19</f>
        <v>Dodo Power &amp; Gas</v>
      </c>
      <c r="B33" s="106">
        <f>'Tariffs July 2022'!G19</f>
        <v>43281</v>
      </c>
      <c r="C33" s="107">
        <f>91*'Tariffs July 2022'!M19/100</f>
        <v>80.055181818181822</v>
      </c>
      <c r="D33" s="107">
        <f>($C$26*$C$27)*'Tariffs July 2022'!N19/100</f>
        <v>430.87272727272727</v>
      </c>
      <c r="E33" s="107">
        <v>0</v>
      </c>
      <c r="F33" s="107">
        <f>($C$26*$C$28)*'Tariffs July 2022'!AE19/100</f>
        <v>51.736363636363627</v>
      </c>
      <c r="G33" s="107">
        <f t="shared" si="8"/>
        <v>562.66427272727276</v>
      </c>
      <c r="H33" s="108">
        <f t="shared" si="9"/>
        <v>2250.657090909091</v>
      </c>
      <c r="I33" s="109">
        <f t="shared" si="7"/>
        <v>2475.7228000000005</v>
      </c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</row>
    <row r="34" spans="1:40" ht="14" x14ac:dyDescent="0.15">
      <c r="A34" s="105" t="str">
        <f>'Tariffs July 2022'!K20</f>
        <v>EnergyAustralia</v>
      </c>
      <c r="B34" s="106">
        <f>'Tariffs July 2022'!G20</f>
        <v>43272</v>
      </c>
      <c r="C34" s="107">
        <f>91*'Tariffs July 2022'!M20/100</f>
        <v>86.904999999999987</v>
      </c>
      <c r="D34" s="107">
        <f>($C$26*$C$27)*'Tariffs July 2022'!N20/100</f>
        <v>364.10909090909081</v>
      </c>
      <c r="E34" s="107">
        <v>0</v>
      </c>
      <c r="F34" s="107">
        <f>($C$26*$C$28)*'Tariffs July 2022'!AE20/100</f>
        <v>42.463636363636361</v>
      </c>
      <c r="G34" s="107">
        <f t="shared" si="8"/>
        <v>493.47772727272712</v>
      </c>
      <c r="H34" s="108">
        <f t="shared" si="9"/>
        <v>1973.9109090909085</v>
      </c>
      <c r="I34" s="109">
        <f t="shared" si="7"/>
        <v>2171.3019999999997</v>
      </c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</row>
    <row r="35" spans="1:40" ht="14" x14ac:dyDescent="0.15">
      <c r="A35" s="105" t="str">
        <f>'Tariffs July 2022'!K21</f>
        <v>Origin Energy</v>
      </c>
      <c r="B35" s="106">
        <f>'Tariffs July 2022'!G21</f>
        <v>43281</v>
      </c>
      <c r="C35" s="107">
        <f>91*'Tariffs July 2022'!M21/100</f>
        <v>100.41850000000001</v>
      </c>
      <c r="D35" s="107">
        <f>($C$26*$C$27)*'Tariffs July 2022'!N21/100</f>
        <v>398.99</v>
      </c>
      <c r="E35" s="107">
        <v>0</v>
      </c>
      <c r="F35" s="107">
        <f>($C$26*$C$28)*'Tariffs July 2022'!AE21/100</f>
        <v>45.93</v>
      </c>
      <c r="G35" s="107">
        <f t="shared" si="8"/>
        <v>545.33849999999995</v>
      </c>
      <c r="H35" s="108">
        <f t="shared" si="9"/>
        <v>2181.3539999999998</v>
      </c>
      <c r="I35" s="109">
        <f t="shared" si="7"/>
        <v>2399.4893999999999</v>
      </c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</row>
    <row r="36" spans="1:40" ht="14" x14ac:dyDescent="0.15">
      <c r="A36" s="105" t="str">
        <f>'Tariffs July 2022'!K22</f>
        <v>Simply Energy</v>
      </c>
      <c r="B36" s="106">
        <f>'Tariffs July 2022'!G22</f>
        <v>43281</v>
      </c>
      <c r="C36" s="107">
        <f>91*'Tariffs July 2022'!M22/100</f>
        <v>84.447999999999993</v>
      </c>
      <c r="D36" s="107">
        <f>IF($C$26*$C$27&gt;='Tariffs July 2022'!P22,('Tariffs July 2022'!P22*'Tariffs July 2022'!N22/100),(('Bills Jul''22'!$C$26*'Bills Jul''22'!$C$27)*'Tariffs July 2022'!N22/100))</f>
        <v>294.35190909090909</v>
      </c>
      <c r="E36" s="107">
        <f>IF(($C$26*$C$27&lt;'Tariffs July 2022'!P22),(0),('Bills Jul''22'!$C$26*$C$27-'Tariffs July 2022'!P22)*'Tariffs July 2022'!Q22/100)</f>
        <v>136.25299999999999</v>
      </c>
      <c r="F36" s="107">
        <f>($C$26*$C$28)*'Tariffs July 2022'!AE22/100</f>
        <v>55.36363636363636</v>
      </c>
      <c r="G36" s="107">
        <f t="shared" si="8"/>
        <v>570.41654545454537</v>
      </c>
      <c r="H36" s="108">
        <f t="shared" si="9"/>
        <v>2281.6661818181815</v>
      </c>
      <c r="I36" s="109">
        <f t="shared" si="7"/>
        <v>2509.8327999999997</v>
      </c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</row>
    <row r="37" spans="1:40" ht="14" x14ac:dyDescent="0.15">
      <c r="A37" s="105" t="str">
        <f>'Tariffs July 2022'!K23</f>
        <v>Powershop</v>
      </c>
      <c r="B37" s="106">
        <f>'Tariffs July 2022'!G23</f>
        <v>43281</v>
      </c>
      <c r="C37" s="107">
        <f>91*'Tariffs July 2022'!M23/100</f>
        <v>112.42636363636365</v>
      </c>
      <c r="D37" s="107">
        <f>($C$26*$C$27)*'Tariffs July 2022'!N23/100</f>
        <v>383.42727272727262</v>
      </c>
      <c r="E37" s="107">
        <v>0</v>
      </c>
      <c r="F37" s="107">
        <f>($C$26*$C$28)*'Tariffs July 2022'!AE23/100</f>
        <v>53.427272727272729</v>
      </c>
      <c r="G37" s="107">
        <f t="shared" si="8"/>
        <v>549.28090909090895</v>
      </c>
      <c r="H37" s="108">
        <f t="shared" si="9"/>
        <v>2197.1236363636358</v>
      </c>
      <c r="I37" s="109">
        <f t="shared" si="7"/>
        <v>2416.8359999999998</v>
      </c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</row>
    <row r="38" spans="1:40" ht="14" x14ac:dyDescent="0.15">
      <c r="A38" s="105" t="str">
        <f>'Tariffs July 2022'!K24</f>
        <v>Red Energy</v>
      </c>
      <c r="B38" s="106">
        <f>'Tariffs July 2022'!G24</f>
        <v>43281</v>
      </c>
      <c r="C38" s="107">
        <f>91*'Tariffs July 2022'!M24/100</f>
        <v>91.909999999999982</v>
      </c>
      <c r="D38" s="107">
        <f>($C$26*$C$27)*'Tariffs July 2022'!N24/100</f>
        <v>405.52727272727265</v>
      </c>
      <c r="E38" s="107">
        <v>0</v>
      </c>
      <c r="F38" s="107">
        <f>($C$26*$C$28)*'Tariffs July 2022'!AE24/100</f>
        <v>56.399999999999991</v>
      </c>
      <c r="G38" s="107">
        <f t="shared" si="8"/>
        <v>553.83727272727265</v>
      </c>
      <c r="H38" s="108">
        <f t="shared" si="9"/>
        <v>2215.3490909090906</v>
      </c>
      <c r="I38" s="109">
        <f t="shared" si="7"/>
        <v>2436.884</v>
      </c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</row>
    <row r="39" spans="1:40" ht="14" x14ac:dyDescent="0.15">
      <c r="A39" s="105" t="str">
        <f>'Tariffs July 2022'!K25</f>
        <v>Alinta Energy</v>
      </c>
      <c r="B39" s="106">
        <f>'Tariffs July 2022'!G25</f>
        <v>43281</v>
      </c>
      <c r="C39" s="107">
        <f>91*'Tariffs July 2022'!M25/100</f>
        <v>98.850818181818155</v>
      </c>
      <c r="D39" s="107">
        <f>($C$26*$C$27)*'Tariffs July 2022'!N25/100</f>
        <v>400.89090909090913</v>
      </c>
      <c r="E39" s="107">
        <v>0</v>
      </c>
      <c r="F39" s="107">
        <f>($C$26*$C$28)*'Tariffs July 2022'!AE25/100</f>
        <v>52.827272727272728</v>
      </c>
      <c r="G39" s="107">
        <f t="shared" si="8"/>
        <v>552.56900000000007</v>
      </c>
      <c r="H39" s="108">
        <f t="shared" si="9"/>
        <v>2210.2760000000003</v>
      </c>
      <c r="I39" s="109">
        <f t="shared" si="7"/>
        <v>2431.3036000000006</v>
      </c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</row>
    <row r="40" spans="1:40" ht="14" x14ac:dyDescent="0.15">
      <c r="A40" s="105" t="str">
        <f>'Tariffs July 2022'!K26</f>
        <v>1st Energy</v>
      </c>
      <c r="B40" s="106">
        <f>'Tariffs July 2022'!G26</f>
        <v>43281</v>
      </c>
      <c r="C40" s="107">
        <f>91*'Tariffs July 2022'!M26/100</f>
        <v>109.19999999999999</v>
      </c>
      <c r="D40" s="107">
        <f>IF($C$26*$C$27&gt;='Tariffs July 2022'!P26,('Tariffs July 2022'!P26*'Tariffs July 2022'!N26/100),(('Bills Jul''22'!$C$26*'Bills Jul''22'!$C$27)*'Tariffs July 2022'!N26/100))</f>
        <v>307.79999999999995</v>
      </c>
      <c r="E40" s="107">
        <f>IF(($C$26*$C$27&lt;'Tariffs July 2022'!P26),(0),('Bills Jul''22'!$C$26*$C$27-'Tariffs July 2022'!P26)*'Tariffs July 2022'!Q26/100)</f>
        <v>93.799999999999983</v>
      </c>
      <c r="F40" s="107">
        <f>($C$26*$C$28)*'Tariffs July 2022'!AE26/100</f>
        <v>42.9</v>
      </c>
      <c r="G40" s="107">
        <f t="shared" si="8"/>
        <v>553.69999999999993</v>
      </c>
      <c r="H40" s="108">
        <f t="shared" si="9"/>
        <v>2214.7999999999997</v>
      </c>
      <c r="I40" s="109">
        <f t="shared" si="7"/>
        <v>2436.2799999999997</v>
      </c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</row>
    <row r="41" spans="1:40" ht="14" x14ac:dyDescent="0.15">
      <c r="A41" s="19" t="str">
        <f>'Tariffs July 2022'!K27</f>
        <v>ReAmped Energy</v>
      </c>
      <c r="B41" s="106">
        <f>'Tariffs July 2022'!G27</f>
        <v>43281</v>
      </c>
      <c r="C41" s="107">
        <f>91*'Tariffs July 2022'!M27/100</f>
        <v>68.25</v>
      </c>
      <c r="D41" s="107">
        <f>($C$26*$C$27)*'Tariffs July 2022'!N27/100</f>
        <v>442.30909090909086</v>
      </c>
      <c r="E41" s="107">
        <v>0</v>
      </c>
      <c r="F41" s="107">
        <f>($C$26*$C$28)*'Tariffs July 2022'!AE27/100</f>
        <v>57.3</v>
      </c>
      <c r="G41" s="107">
        <f t="shared" si="8"/>
        <v>567.85909090909081</v>
      </c>
      <c r="H41" s="108">
        <f t="shared" si="9"/>
        <v>2271.4363636363632</v>
      </c>
      <c r="I41" s="109">
        <f t="shared" si="7"/>
        <v>2498.58</v>
      </c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</row>
    <row r="42" spans="1:40" ht="14" x14ac:dyDescent="0.15">
      <c r="A42" s="105" t="str">
        <f>'Tariffs July 2022'!K28</f>
        <v>CovaU</v>
      </c>
      <c r="B42" s="106">
        <f>'Tariffs July 2022'!G28</f>
        <v>43281</v>
      </c>
      <c r="C42" s="107">
        <f>91*'Tariffs July 2022'!M28/100</f>
        <v>80.989999999999995</v>
      </c>
      <c r="D42" s="107">
        <f>($C$26*$C$27)*'Tariffs July 2022'!N28/100</f>
        <v>424.22727272727275</v>
      </c>
      <c r="E42" s="107">
        <v>0</v>
      </c>
      <c r="F42" s="107">
        <f>($C$26*$C$28)*'Tariffs July 2022'!AE28/100</f>
        <v>56.7</v>
      </c>
      <c r="G42" s="107">
        <f t="shared" si="8"/>
        <v>561.9172727272728</v>
      </c>
      <c r="H42" s="108">
        <f t="shared" si="9"/>
        <v>2247.6690909090912</v>
      </c>
      <c r="I42" s="109">
        <f t="shared" si="7"/>
        <v>2472.4360000000006</v>
      </c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</row>
    <row r="43" spans="1:40" ht="14" x14ac:dyDescent="0.15">
      <c r="A43" s="19" t="str">
        <f>'Tariffs July 2022'!K29</f>
        <v>Sumo Power</v>
      </c>
      <c r="B43" s="106">
        <f>'Tariffs July 2022'!G29</f>
        <v>43281</v>
      </c>
      <c r="C43" s="107">
        <f>91*'Tariffs July 2022'!M29/100</f>
        <v>122.85</v>
      </c>
      <c r="D43" s="107">
        <f>($C$26*$C$27)*'Tariffs July 2022'!N29/100</f>
        <v>362.09999999999991</v>
      </c>
      <c r="E43" s="107">
        <v>0</v>
      </c>
      <c r="F43" s="107">
        <f>($C$26*$C$28)*'Tariffs July 2022'!AE29/100</f>
        <v>55.690909090909088</v>
      </c>
      <c r="G43" s="107">
        <f>SUM(C43:F43)</f>
        <v>540.64090909090896</v>
      </c>
      <c r="H43" s="108">
        <f t="shared" si="9"/>
        <v>2162.5636363636359</v>
      </c>
      <c r="I43" s="109">
        <f t="shared" si="7"/>
        <v>2378.8199999999997</v>
      </c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</row>
    <row r="44" spans="1:40" customFormat="1" x14ac:dyDescent="0.15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</row>
    <row r="45" spans="1:40" customFormat="1" ht="14" thickBot="1" x14ac:dyDescent="0.2">
      <c r="A45" s="216"/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</row>
    <row r="46" spans="1:40" ht="14" x14ac:dyDescent="0.15">
      <c r="A46" s="99" t="s">
        <v>67</v>
      </c>
      <c r="B46" s="100"/>
      <c r="C46" s="100"/>
      <c r="D46" s="115"/>
      <c r="E46" s="115"/>
      <c r="F46" s="115"/>
      <c r="G46" s="116"/>
      <c r="H46" s="100"/>
      <c r="I46" s="101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</row>
    <row r="47" spans="1:40" ht="14" x14ac:dyDescent="0.15">
      <c r="A47" s="103" t="s">
        <v>6</v>
      </c>
      <c r="B47" s="88"/>
      <c r="C47" s="124">
        <v>2000</v>
      </c>
      <c r="D47" s="117"/>
      <c r="E47" s="117"/>
      <c r="F47" s="117"/>
      <c r="G47" s="118"/>
      <c r="H47" s="88"/>
      <c r="I47" s="104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</row>
    <row r="48" spans="1:40" ht="14" x14ac:dyDescent="0.15">
      <c r="A48" s="103" t="s">
        <v>236</v>
      </c>
      <c r="B48" s="88"/>
      <c r="C48" s="125">
        <v>0.85</v>
      </c>
      <c r="D48" s="117"/>
      <c r="E48" s="117"/>
      <c r="F48" s="117"/>
      <c r="G48" s="118"/>
      <c r="H48" s="88"/>
      <c r="I48" s="104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</row>
    <row r="49" spans="1:40" ht="14" x14ac:dyDescent="0.15">
      <c r="A49" s="103" t="s">
        <v>62</v>
      </c>
      <c r="B49" s="88"/>
      <c r="C49" s="125">
        <v>0.15</v>
      </c>
      <c r="D49" s="117"/>
      <c r="E49" s="117"/>
      <c r="F49" s="117"/>
      <c r="G49" s="118"/>
      <c r="H49" s="88"/>
      <c r="I49" s="104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</row>
    <row r="50" spans="1:40" ht="14" x14ac:dyDescent="0.15">
      <c r="A50" s="103"/>
      <c r="B50" s="88"/>
      <c r="C50" s="117"/>
      <c r="D50" s="117"/>
      <c r="E50" s="117"/>
      <c r="F50" s="117"/>
      <c r="G50" s="118"/>
      <c r="H50" s="88"/>
      <c r="I50" s="104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</row>
    <row r="51" spans="1:40" ht="43" customHeight="1" x14ac:dyDescent="0.15">
      <c r="A51" s="203" t="s">
        <v>161</v>
      </c>
      <c r="B51" s="204" t="s">
        <v>157</v>
      </c>
      <c r="C51" s="205" t="s">
        <v>7</v>
      </c>
      <c r="D51" s="205" t="s">
        <v>42</v>
      </c>
      <c r="E51" s="206" t="s">
        <v>44</v>
      </c>
      <c r="F51" s="205" t="s">
        <v>65</v>
      </c>
      <c r="G51" s="205" t="s">
        <v>78</v>
      </c>
      <c r="H51" s="207" t="s">
        <v>66</v>
      </c>
      <c r="I51" s="208" t="s">
        <v>73</v>
      </c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</row>
    <row r="52" spans="1:40" ht="14" x14ac:dyDescent="0.15">
      <c r="A52" s="105" t="str">
        <f>'Tariffs July 2022'!K30</f>
        <v>AGL</v>
      </c>
      <c r="B52" s="106">
        <f>'Tariffs July 2022'!G30</f>
        <v>43284</v>
      </c>
      <c r="C52" s="107">
        <f>91*'Tariffs July 2022'!M30/100</f>
        <v>102.51563636363635</v>
      </c>
      <c r="D52" s="107">
        <f>($C$47*$C$48)*'Tariffs July 2022'!N30/100</f>
        <v>392.23636363636359</v>
      </c>
      <c r="E52" s="107">
        <v>0</v>
      </c>
      <c r="F52" s="107">
        <f>($C$47*$C$49)*'Tariffs July 2022'!AE30/100</f>
        <v>56.209090909090904</v>
      </c>
      <c r="G52" s="107">
        <f>SUM(C52:F52)</f>
        <v>550.9610909090909</v>
      </c>
      <c r="H52" s="108">
        <f>G52*4</f>
        <v>2203.8443636363636</v>
      </c>
      <c r="I52" s="109">
        <f t="shared" ref="I52:I64" si="10">H52*1.1</f>
        <v>2424.2288000000003</v>
      </c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  <c r="AL52" s="216"/>
      <c r="AM52" s="216"/>
      <c r="AN52" s="216"/>
    </row>
    <row r="53" spans="1:40" ht="14" x14ac:dyDescent="0.15">
      <c r="A53" s="105" t="str">
        <f>'Tariffs July 2022'!K31</f>
        <v>Diamond Energy</v>
      </c>
      <c r="B53" s="106">
        <f>'Tariffs July 2022'!G31</f>
        <v>43281</v>
      </c>
      <c r="C53" s="107">
        <f>91*'Tariffs July 2022'!M31/100</f>
        <v>100.09999999999998</v>
      </c>
      <c r="D53" s="107">
        <f>IF($C$47*$C$47&gt;='Tariffs July 2022'!P31,('Tariffs July 2022'!P31*'Tariffs July 2022'!N31/100),(('Bills Jul''22'!$C$47*'Bills Jul''22'!$C$48)*'Tariffs July 2022'!N31/100))</f>
        <v>230.05636363636361</v>
      </c>
      <c r="E53" s="107">
        <f>IF(($C$47*$C$48&lt;'Tariffs July 2022'!P31),(0),('Bills Jul''22'!$C$47*$C$48-'Tariffs July 2022'!P31)*'Tariffs July 2022'!Q31/100)</f>
        <v>201.96</v>
      </c>
      <c r="F53" s="107">
        <f>($C$47*$C$49)*'Tariffs July 2022'!AE31/100</f>
        <v>56.154545454545442</v>
      </c>
      <c r="G53" s="107">
        <f t="shared" ref="G53:G64" si="11">SUM(C53:F53)</f>
        <v>588.27090909090907</v>
      </c>
      <c r="H53" s="108">
        <f t="shared" ref="H53:H64" si="12">G53*4</f>
        <v>2353.0836363636363</v>
      </c>
      <c r="I53" s="109">
        <f t="shared" si="10"/>
        <v>2588.3920000000003</v>
      </c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</row>
    <row r="54" spans="1:40" ht="14" x14ac:dyDescent="0.15">
      <c r="A54" s="105" t="str">
        <f>'Tariffs July 2022'!K32</f>
        <v>Dodo Power &amp; Gas</v>
      </c>
      <c r="B54" s="106">
        <f>'Tariffs July 2022'!G32</f>
        <v>43281</v>
      </c>
      <c r="C54" s="107">
        <f>91*'Tariffs July 2022'!M32/100</f>
        <v>80.055181818181822</v>
      </c>
      <c r="D54" s="107">
        <f>($C$47*$C$48)*'Tariffs July 2022'!N32/100</f>
        <v>430.87272727272727</v>
      </c>
      <c r="E54" s="107">
        <v>0</v>
      </c>
      <c r="F54" s="107">
        <f>($C$47*$C$49)*'Tariffs July 2022'!AE32/100</f>
        <v>54.190909090909088</v>
      </c>
      <c r="G54" s="107">
        <f t="shared" si="11"/>
        <v>565.11881818181814</v>
      </c>
      <c r="H54" s="108">
        <f t="shared" si="12"/>
        <v>2260.4752727272726</v>
      </c>
      <c r="I54" s="109">
        <f t="shared" si="10"/>
        <v>2486.5228000000002</v>
      </c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</row>
    <row r="55" spans="1:40" ht="14" x14ac:dyDescent="0.15">
      <c r="A55" s="105" t="str">
        <f>'Tariffs July 2022'!K33</f>
        <v>EnergyAustralia</v>
      </c>
      <c r="B55" s="106">
        <f>'Tariffs July 2022'!G33</f>
        <v>43272</v>
      </c>
      <c r="C55" s="107">
        <f>91*'Tariffs July 2022'!M33/100</f>
        <v>86.904999999999987</v>
      </c>
      <c r="D55" s="107">
        <f>($C$47*$C$48)*'Tariffs July 2022'!N33/100</f>
        <v>364.10909090909081</v>
      </c>
      <c r="E55" s="107">
        <v>0</v>
      </c>
      <c r="F55" s="107">
        <f>($C$47*$C$49)*'Tariffs July 2022'!AE33/100</f>
        <v>46.063636363636363</v>
      </c>
      <c r="G55" s="107">
        <f t="shared" si="11"/>
        <v>497.07772727272715</v>
      </c>
      <c r="H55" s="108">
        <f t="shared" si="12"/>
        <v>1988.3109090909086</v>
      </c>
      <c r="I55" s="109">
        <f t="shared" si="10"/>
        <v>2187.1419999999998</v>
      </c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</row>
    <row r="56" spans="1:40" ht="14" x14ac:dyDescent="0.15">
      <c r="A56" s="105" t="str">
        <f>'Tariffs July 2022'!K34</f>
        <v>Origin Energy</v>
      </c>
      <c r="B56" s="106">
        <f>'Tariffs July 2022'!G34</f>
        <v>43281</v>
      </c>
      <c r="C56" s="107">
        <f>91*'Tariffs July 2022'!M34/100</f>
        <v>100.41850000000001</v>
      </c>
      <c r="D56" s="107">
        <f>($C$47*$C$48)*'Tariffs July 2022'!N34/100</f>
        <v>398.99</v>
      </c>
      <c r="E56" s="107">
        <v>0</v>
      </c>
      <c r="F56" s="107">
        <f>($C$47*$C$49)*'Tariffs July 2022'!AE34/100</f>
        <v>54.47999999999999</v>
      </c>
      <c r="G56" s="107">
        <f t="shared" si="11"/>
        <v>553.88850000000002</v>
      </c>
      <c r="H56" s="108">
        <f t="shared" si="12"/>
        <v>2215.5540000000001</v>
      </c>
      <c r="I56" s="109">
        <f t="shared" si="10"/>
        <v>2437.1094000000003</v>
      </c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</row>
    <row r="57" spans="1:40" ht="14" x14ac:dyDescent="0.15">
      <c r="A57" s="105" t="str">
        <f>'Tariffs July 2022'!K35</f>
        <v>Simply Energy</v>
      </c>
      <c r="B57" s="106">
        <f>'Tariffs July 2022'!G35</f>
        <v>43281</v>
      </c>
      <c r="C57" s="107">
        <f>91*'Tariffs July 2022'!M35/100</f>
        <v>84.447999999999993</v>
      </c>
      <c r="D57" s="107">
        <f>IF($C$47*$C$47&gt;='Tariffs July 2022'!P35,('Tariffs July 2022'!P35*'Tariffs July 2022'!N35/100),(('Bills Jul''22'!$C$47*'Bills Jul''22'!$C$48)*'Tariffs July 2022'!N35/100))</f>
        <v>294.35190909090909</v>
      </c>
      <c r="E57" s="107">
        <f>IF(($C$47*$C$48&lt;'Tariffs July 2022'!P35),(0),('Bills Jul''22'!$C$47*$C$48-'Tariffs July 2022'!P35)*'Tariffs July 2022'!Q35/100)</f>
        <v>136.25299999999999</v>
      </c>
      <c r="F57" s="107">
        <f>($C$47*$C$49)*'Tariffs July 2022'!AE35/100</f>
        <v>55.36363636363636</v>
      </c>
      <c r="G57" s="107">
        <f t="shared" si="11"/>
        <v>570.41654545454537</v>
      </c>
      <c r="H57" s="108">
        <f t="shared" si="12"/>
        <v>2281.6661818181815</v>
      </c>
      <c r="I57" s="109">
        <f t="shared" si="10"/>
        <v>2509.8327999999997</v>
      </c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</row>
    <row r="58" spans="1:40" ht="14" x14ac:dyDescent="0.15">
      <c r="A58" s="105" t="str">
        <f>'Tariffs July 2022'!K36</f>
        <v>Powershop</v>
      </c>
      <c r="B58" s="106">
        <f>'Tariffs July 2022'!G36</f>
        <v>43281</v>
      </c>
      <c r="C58" s="107">
        <f>91*'Tariffs July 2022'!M36/100</f>
        <v>112.42636363636365</v>
      </c>
      <c r="D58" s="107">
        <f>($C$47*$C$48)*'Tariffs July 2022'!N36/100</f>
        <v>383.42727272727262</v>
      </c>
      <c r="E58" s="107">
        <v>0</v>
      </c>
      <c r="F58" s="107">
        <f>($C$47*$C$49)*'Tariffs July 2022'!AE36/100</f>
        <v>53.427272727272729</v>
      </c>
      <c r="G58" s="107">
        <f t="shared" si="11"/>
        <v>549.28090909090895</v>
      </c>
      <c r="H58" s="108">
        <f t="shared" si="12"/>
        <v>2197.1236363636358</v>
      </c>
      <c r="I58" s="109">
        <f t="shared" si="10"/>
        <v>2416.8359999999998</v>
      </c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</row>
    <row r="59" spans="1:40" ht="14" x14ac:dyDescent="0.15">
      <c r="A59" s="105" t="str">
        <f>'Tariffs July 2022'!K37</f>
        <v>Red Energy</v>
      </c>
      <c r="B59" s="106">
        <f>'Tariffs July 2022'!G37</f>
        <v>43281</v>
      </c>
      <c r="C59" s="107">
        <f>91*'Tariffs July 2022'!M37/100</f>
        <v>91.909999999999982</v>
      </c>
      <c r="D59" s="107">
        <f>($C$47*$C$48)*'Tariffs July 2022'!N37/100</f>
        <v>405.52727272727265</v>
      </c>
      <c r="E59" s="107">
        <v>0</v>
      </c>
      <c r="F59" s="107">
        <f>($C$47*$C$49)*'Tariffs July 2022'!AE37/100</f>
        <v>56.399999999999991</v>
      </c>
      <c r="G59" s="107">
        <f t="shared" si="11"/>
        <v>553.83727272727265</v>
      </c>
      <c r="H59" s="108">
        <f t="shared" si="12"/>
        <v>2215.3490909090906</v>
      </c>
      <c r="I59" s="109">
        <f t="shared" si="10"/>
        <v>2436.884</v>
      </c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</row>
    <row r="60" spans="1:40" ht="14" x14ac:dyDescent="0.15">
      <c r="A60" s="105" t="str">
        <f>'Tariffs July 2022'!K38</f>
        <v>Alinta Energy</v>
      </c>
      <c r="B60" s="106">
        <f>'Tariffs July 2022'!G38</f>
        <v>43281</v>
      </c>
      <c r="C60" s="107">
        <f>91*'Tariffs July 2022'!M38/100</f>
        <v>98.850818181818155</v>
      </c>
      <c r="D60" s="107">
        <f>($C$47*$C$48)*'Tariffs July 2022'!N38/100</f>
        <v>400.89090909090913</v>
      </c>
      <c r="E60" s="107">
        <v>0</v>
      </c>
      <c r="F60" s="107">
        <f>($C$47*$C$49)*'Tariffs July 2022'!AE38/100</f>
        <v>52.827272727272728</v>
      </c>
      <c r="G60" s="107">
        <f t="shared" si="11"/>
        <v>552.56900000000007</v>
      </c>
      <c r="H60" s="108">
        <f t="shared" si="12"/>
        <v>2210.2760000000003</v>
      </c>
      <c r="I60" s="109">
        <f t="shared" si="10"/>
        <v>2431.3036000000006</v>
      </c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</row>
    <row r="61" spans="1:40" ht="14" x14ac:dyDescent="0.15">
      <c r="A61" s="105" t="str">
        <f>'Tariffs July 2022'!K39</f>
        <v>1st Energy</v>
      </c>
      <c r="B61" s="106">
        <f>'Tariffs July 2022'!G39</f>
        <v>43281</v>
      </c>
      <c r="C61" s="107">
        <f>91*'Tariffs July 2022'!M39/100</f>
        <v>109.19999999999999</v>
      </c>
      <c r="D61" s="107">
        <f>IF($C$47*$C$47&gt;='Tariffs July 2022'!P39,('Tariffs July 2022'!P39*'Tariffs July 2022'!N39/100),(('Bills Jul''22'!$C$47*'Bills Jul''22'!$C$48)*'Tariffs July 2022'!N39/100))</f>
        <v>307.79999999999995</v>
      </c>
      <c r="E61" s="107">
        <f>IF(($C$47*$C$48&lt;'Tariffs July 2022'!P39),(0),('Bills Jul''22'!$C$47*$C$48-'Tariffs July 2022'!P39)*'Tariffs July 2022'!Q39/100)</f>
        <v>93.799999999999983</v>
      </c>
      <c r="F61" s="107">
        <f>($C$47*$C$49)*'Tariffs July 2022'!AE39/100</f>
        <v>53.1</v>
      </c>
      <c r="G61" s="107">
        <f t="shared" si="11"/>
        <v>563.9</v>
      </c>
      <c r="H61" s="108">
        <f t="shared" si="12"/>
        <v>2255.6</v>
      </c>
      <c r="I61" s="109">
        <f t="shared" si="10"/>
        <v>2481.1600000000003</v>
      </c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</row>
    <row r="62" spans="1:40" ht="14" x14ac:dyDescent="0.15">
      <c r="A62" s="19" t="str">
        <f>'Tariffs July 2022'!K40</f>
        <v>ReAmped Energy</v>
      </c>
      <c r="B62" s="106">
        <f>'Tariffs July 2022'!G40</f>
        <v>43281</v>
      </c>
      <c r="C62" s="107">
        <f>91*'Tariffs July 2022'!M40/100</f>
        <v>68.25</v>
      </c>
      <c r="D62" s="107">
        <f>($C$47*$C$48)*'Tariffs July 2022'!N40/100</f>
        <v>442.30909090909086</v>
      </c>
      <c r="E62" s="107">
        <v>0</v>
      </c>
      <c r="F62" s="107">
        <f>($C$47*$C$49)*'Tariffs July 2022'!AE40/100</f>
        <v>57.3</v>
      </c>
      <c r="G62" s="107">
        <f t="shared" si="11"/>
        <v>567.85909090909081</v>
      </c>
      <c r="H62" s="108">
        <f t="shared" si="12"/>
        <v>2271.4363636363632</v>
      </c>
      <c r="I62" s="109">
        <f t="shared" si="10"/>
        <v>2498.58</v>
      </c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</row>
    <row r="63" spans="1:40" ht="14" x14ac:dyDescent="0.15">
      <c r="A63" s="105" t="str">
        <f>'Tariffs July 2022'!K41</f>
        <v>CovaU</v>
      </c>
      <c r="B63" s="106">
        <f>'Tariffs July 2022'!G41</f>
        <v>43281</v>
      </c>
      <c r="C63" s="107">
        <f>91*'Tariffs July 2022'!M41/100</f>
        <v>80.989999999999995</v>
      </c>
      <c r="D63" s="107">
        <f>($C$47*$C$48)*'Tariffs July 2022'!N41/100</f>
        <v>424.22727272727275</v>
      </c>
      <c r="E63" s="107">
        <v>0</v>
      </c>
      <c r="F63" s="107">
        <f>($C$47*$C$49)*'Tariffs July 2022'!AE41/100</f>
        <v>56.7</v>
      </c>
      <c r="G63" s="107">
        <f t="shared" si="11"/>
        <v>561.9172727272728</v>
      </c>
      <c r="H63" s="108">
        <f t="shared" si="12"/>
        <v>2247.6690909090912</v>
      </c>
      <c r="I63" s="109">
        <f t="shared" si="10"/>
        <v>2472.4360000000006</v>
      </c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</row>
    <row r="64" spans="1:40" ht="14" x14ac:dyDescent="0.15">
      <c r="A64" s="19" t="str">
        <f>'Tariffs July 2022'!K42</f>
        <v>Sumo Power</v>
      </c>
      <c r="B64" s="106">
        <f>'Tariffs July 2022'!G42</f>
        <v>43281</v>
      </c>
      <c r="C64" s="107">
        <f>91*'Tariffs July 2022'!M42/100</f>
        <v>122.85</v>
      </c>
      <c r="D64" s="107">
        <f>($C$47*$C$48)*'Tariffs July 2022'!N42/100</f>
        <v>362.09999999999991</v>
      </c>
      <c r="E64" s="107">
        <v>0</v>
      </c>
      <c r="F64" s="107">
        <f>($C$47*$C$49)*'Tariffs July 2022'!AE42/100</f>
        <v>55.690909090909088</v>
      </c>
      <c r="G64" s="107">
        <f t="shared" si="11"/>
        <v>540.64090909090896</v>
      </c>
      <c r="H64" s="108">
        <f t="shared" si="12"/>
        <v>2162.5636363636359</v>
      </c>
      <c r="I64" s="109">
        <f t="shared" si="10"/>
        <v>2378.8199999999997</v>
      </c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</row>
    <row r="65" spans="1:40" customFormat="1" x14ac:dyDescent="0.15">
      <c r="A65" s="216"/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</row>
    <row r="66" spans="1:40" customFormat="1" ht="14" thickBot="1" x14ac:dyDescent="0.2">
      <c r="A66" s="216"/>
      <c r="B66" s="216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</row>
    <row r="67" spans="1:40" ht="14" x14ac:dyDescent="0.15">
      <c r="A67" s="99" t="s">
        <v>68</v>
      </c>
      <c r="B67" s="100"/>
      <c r="C67" s="100"/>
      <c r="D67" s="100"/>
      <c r="E67" s="100"/>
      <c r="F67" s="100"/>
      <c r="G67" s="100"/>
      <c r="H67" s="100"/>
      <c r="I67" s="101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</row>
    <row r="68" spans="1:40" ht="14" x14ac:dyDescent="0.15">
      <c r="A68" s="103" t="s">
        <v>6</v>
      </c>
      <c r="B68" s="88"/>
      <c r="C68" s="124">
        <v>2000</v>
      </c>
      <c r="D68" s="88"/>
      <c r="E68" s="88"/>
      <c r="F68" s="88"/>
      <c r="G68" s="88"/>
      <c r="H68" s="88"/>
      <c r="I68" s="104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</row>
    <row r="69" spans="1:40" ht="14" x14ac:dyDescent="0.15">
      <c r="A69" s="103" t="s">
        <v>236</v>
      </c>
      <c r="B69" s="88"/>
      <c r="C69" s="125">
        <v>0.2</v>
      </c>
      <c r="D69" s="88"/>
      <c r="E69" s="88"/>
      <c r="F69" s="88"/>
      <c r="G69" s="88"/>
      <c r="H69" s="88"/>
      <c r="I69" s="104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</row>
    <row r="70" spans="1:40" ht="14" x14ac:dyDescent="0.15">
      <c r="A70" s="103" t="s">
        <v>69</v>
      </c>
      <c r="B70" s="88"/>
      <c r="C70" s="125">
        <v>0.55000000000000004</v>
      </c>
      <c r="D70" s="88"/>
      <c r="E70" s="88"/>
      <c r="F70" s="88"/>
      <c r="G70" s="88"/>
      <c r="H70" s="88"/>
      <c r="I70" s="104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  <c r="AK70" s="216"/>
      <c r="AL70" s="216"/>
      <c r="AM70" s="216"/>
      <c r="AN70" s="216"/>
    </row>
    <row r="71" spans="1:40" ht="14" x14ac:dyDescent="0.15">
      <c r="A71" s="103" t="s">
        <v>237</v>
      </c>
      <c r="B71" s="88"/>
      <c r="C71" s="125">
        <v>0.25</v>
      </c>
      <c r="D71" s="88"/>
      <c r="E71" s="88"/>
      <c r="F71" s="88"/>
      <c r="G71" s="88"/>
      <c r="H71" s="88"/>
      <c r="I71" s="104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</row>
    <row r="72" spans="1:40" ht="14" x14ac:dyDescent="0.15">
      <c r="A72" s="103"/>
      <c r="B72" s="88"/>
      <c r="C72" s="88"/>
      <c r="D72" s="88"/>
      <c r="E72" s="88"/>
      <c r="F72" s="88"/>
      <c r="G72" s="88"/>
      <c r="H72" s="88"/>
      <c r="I72" s="104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  <c r="AL72" s="216"/>
      <c r="AM72" s="216"/>
      <c r="AN72" s="216"/>
    </row>
    <row r="73" spans="1:40" ht="43" customHeight="1" x14ac:dyDescent="0.15">
      <c r="A73" s="203" t="s">
        <v>161</v>
      </c>
      <c r="B73" s="204" t="s">
        <v>157</v>
      </c>
      <c r="C73" s="205" t="s">
        <v>7</v>
      </c>
      <c r="D73" s="205" t="s">
        <v>42</v>
      </c>
      <c r="E73" s="205" t="s">
        <v>71</v>
      </c>
      <c r="F73" s="205" t="s">
        <v>72</v>
      </c>
      <c r="G73" s="205" t="s">
        <v>78</v>
      </c>
      <c r="H73" s="207" t="s">
        <v>66</v>
      </c>
      <c r="I73" s="208" t="s">
        <v>73</v>
      </c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  <c r="AA73" s="216"/>
      <c r="AB73" s="216"/>
      <c r="AC73" s="216"/>
      <c r="AD73" s="216"/>
      <c r="AE73" s="216"/>
      <c r="AF73" s="216"/>
      <c r="AG73" s="216"/>
      <c r="AH73" s="216"/>
      <c r="AI73" s="216"/>
      <c r="AJ73" s="216"/>
      <c r="AK73" s="216"/>
      <c r="AL73" s="216"/>
      <c r="AM73" s="216"/>
      <c r="AN73" s="216"/>
    </row>
    <row r="74" spans="1:40" ht="14" x14ac:dyDescent="0.15">
      <c r="A74" s="105" t="str">
        <f>'Tariffs July 2022'!K43</f>
        <v>AGL</v>
      </c>
      <c r="B74" s="106">
        <f>'Tariffs July 2022'!G43</f>
        <v>43284</v>
      </c>
      <c r="C74" s="107">
        <f>91*'Tariffs July 2022'!M43/100</f>
        <v>103.51663636363635</v>
      </c>
      <c r="D74" s="107">
        <f>($C$68*$C$69)*'Tariffs July 2022'!N43/100</f>
        <v>129.1272727272727</v>
      </c>
      <c r="E74" s="107">
        <f>($C$68*$C$70)*'Tariffs July 2022'!AH43/100</f>
        <v>238.59999999999997</v>
      </c>
      <c r="F74" s="107">
        <f>($C$68*$C$71)*'Tariffs July 2022'!W43/100</f>
        <v>100.77272727272728</v>
      </c>
      <c r="G74" s="107">
        <f>SUM(C74:F74)</f>
        <v>572.01663636363628</v>
      </c>
      <c r="H74" s="108">
        <f>G74*4</f>
        <v>2288.0665454545451</v>
      </c>
      <c r="I74" s="109">
        <f t="shared" ref="I74:I84" si="13">H74*1.1</f>
        <v>2516.8732</v>
      </c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</row>
    <row r="75" spans="1:40" ht="14" x14ac:dyDescent="0.15">
      <c r="A75" s="105" t="str">
        <f>'Tariffs July 2022'!K44</f>
        <v>Diamond Energy</v>
      </c>
      <c r="B75" s="106">
        <f>'Tariffs July 2022'!G44</f>
        <v>43281</v>
      </c>
      <c r="C75" s="107">
        <f>91*'Tariffs July 2022'!M44/100</f>
        <v>91.909999999999982</v>
      </c>
      <c r="D75" s="107">
        <f>($C$68*$C$69)*'Tariffs July 2022'!N44/100</f>
        <v>119.99999999999999</v>
      </c>
      <c r="E75" s="107">
        <f>($C$68*$C$70)*'Tariffs July 2022'!AH44/100</f>
        <v>263.5</v>
      </c>
      <c r="F75" s="107">
        <f>($C$68*$C$71)*'Tariffs July 2022'!W44/100</f>
        <v>100</v>
      </c>
      <c r="G75" s="107">
        <f t="shared" ref="G75:G84" si="14">SUM(C75:F75)</f>
        <v>575.41</v>
      </c>
      <c r="H75" s="108">
        <f t="shared" ref="H75:H84" si="15">G75*4</f>
        <v>2301.64</v>
      </c>
      <c r="I75" s="109">
        <f t="shared" si="13"/>
        <v>2531.8040000000001</v>
      </c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</row>
    <row r="76" spans="1:40" ht="14" x14ac:dyDescent="0.15">
      <c r="A76" s="105" t="str">
        <f>'Tariffs July 2022'!K45</f>
        <v>Dodo Power &amp; Gas</v>
      </c>
      <c r="B76" s="106">
        <f>'Tariffs July 2022'!G45</f>
        <v>43281</v>
      </c>
      <c r="C76" s="107">
        <f>91*'Tariffs July 2022'!M45/100</f>
        <v>71.650090909090906</v>
      </c>
      <c r="D76" s="107">
        <f>($C$68*$C$69)*'Tariffs July 2022'!N45/100</f>
        <v>138.36363636363635</v>
      </c>
      <c r="E76" s="107">
        <f>($C$68*$C$70)*'Tariffs July 2022'!AH45/100</f>
        <v>273.29999999999995</v>
      </c>
      <c r="F76" s="107">
        <f>($C$68*$C$71)*'Tariffs July 2022'!W45/100</f>
        <v>111</v>
      </c>
      <c r="G76" s="107">
        <f t="shared" si="14"/>
        <v>594.31372727272719</v>
      </c>
      <c r="H76" s="108">
        <f t="shared" si="15"/>
        <v>2377.2549090909088</v>
      </c>
      <c r="I76" s="109">
        <f t="shared" si="13"/>
        <v>2614.9803999999999</v>
      </c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</row>
    <row r="77" spans="1:40" ht="14" x14ac:dyDescent="0.15">
      <c r="A77" s="105" t="str">
        <f>'Tariffs July 2022'!K46</f>
        <v>Origin Energy</v>
      </c>
      <c r="B77" s="106">
        <f>'Tariffs July 2022'!G46</f>
        <v>43281</v>
      </c>
      <c r="C77" s="107">
        <f>91*'Tariffs July 2022'!M46/100</f>
        <v>100.76429999999999</v>
      </c>
      <c r="D77" s="107">
        <f>($C$68*$C$69)*'Tariffs July 2022'!N46/100</f>
        <v>129.67999999999998</v>
      </c>
      <c r="E77" s="107">
        <f>($C$68*$C$70)*'Tariffs July 2022'!AH46/100</f>
        <v>250.02999999999997</v>
      </c>
      <c r="F77" s="107">
        <f>($C$68*$C$71)*'Tariffs July 2022'!W46/100</f>
        <v>92.35</v>
      </c>
      <c r="G77" s="107">
        <f t="shared" si="14"/>
        <v>572.82429999999999</v>
      </c>
      <c r="H77" s="108">
        <f t="shared" si="15"/>
        <v>2291.2972</v>
      </c>
      <c r="I77" s="109">
        <f t="shared" si="13"/>
        <v>2520.4269200000003</v>
      </c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</row>
    <row r="78" spans="1:40" ht="14" x14ac:dyDescent="0.15">
      <c r="A78" s="105" t="str">
        <f>'Tariffs July 2022'!K47</f>
        <v>Simply Energy</v>
      </c>
      <c r="B78" s="106">
        <f>'Tariffs July 2022'!G47</f>
        <v>43281</v>
      </c>
      <c r="C78" s="107">
        <f>91*'Tariffs July 2022'!M47/100</f>
        <v>90.999999999999986</v>
      </c>
      <c r="D78" s="107">
        <f>($C$68*$C$69)*'Tariffs July 2022'!N47/100</f>
        <v>151.99999999999997</v>
      </c>
      <c r="E78" s="107">
        <f>($C$68*$C$70)*'Tariffs July 2022'!AH47/100</f>
        <v>245.3</v>
      </c>
      <c r="F78" s="107">
        <f>($C$68*$C$71)*'Tariffs July 2022'!W47/100</f>
        <v>94.999999999999986</v>
      </c>
      <c r="G78" s="107">
        <f t="shared" si="14"/>
        <v>583.29999999999995</v>
      </c>
      <c r="H78" s="108">
        <f t="shared" si="15"/>
        <v>2333.1999999999998</v>
      </c>
      <c r="I78" s="109">
        <f t="shared" si="13"/>
        <v>2566.52</v>
      </c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</row>
    <row r="79" spans="1:40" ht="14" x14ac:dyDescent="0.15">
      <c r="A79" s="105" t="str">
        <f>'Tariffs July 2022'!K48</f>
        <v>Powershop</v>
      </c>
      <c r="B79" s="106">
        <f>'Tariffs July 2022'!G48</f>
        <v>43281</v>
      </c>
      <c r="C79" s="107">
        <f>91*'Tariffs July 2022'!M48/100</f>
        <v>111.40881818181816</v>
      </c>
      <c r="D79" s="107">
        <f>($C$68*$C$69)*'Tariffs July 2022'!N48/100</f>
        <v>118.65454545454546</v>
      </c>
      <c r="E79" s="107">
        <f>($C$68*$C$70)*'Tariffs July 2022'!AH48/100</f>
        <v>218.99999999999997</v>
      </c>
      <c r="F79" s="107">
        <f>($C$68*$C$71)*'Tariffs July 2022'!W48/100</f>
        <v>91.272727272727238</v>
      </c>
      <c r="G79" s="107">
        <f t="shared" si="14"/>
        <v>540.33609090909079</v>
      </c>
      <c r="H79" s="108">
        <f t="shared" si="15"/>
        <v>2161.3443636363631</v>
      </c>
      <c r="I79" s="109">
        <f t="shared" si="13"/>
        <v>2377.4787999999999</v>
      </c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</row>
    <row r="80" spans="1:40" ht="14" x14ac:dyDescent="0.15">
      <c r="A80" s="105" t="str">
        <f>'Tariffs July 2022'!K49</f>
        <v>Red Energy</v>
      </c>
      <c r="B80" s="106">
        <f>'Tariffs July 2022'!G49</f>
        <v>43281</v>
      </c>
      <c r="C80" s="107">
        <f>91*'Tariffs July 2022'!M49/100</f>
        <v>104.64999999999998</v>
      </c>
      <c r="D80" s="107">
        <f>($C$68*$C$69)*'Tariffs July 2022'!N49/100</f>
        <v>129.19999999999999</v>
      </c>
      <c r="E80" s="107">
        <f>($C$68*$C$70)*'Tariffs July 2022'!AH49/100</f>
        <v>233.2</v>
      </c>
      <c r="F80" s="107">
        <f>($C$68*$C$71)*'Tariffs July 2022'!W49/100</f>
        <v>100</v>
      </c>
      <c r="G80" s="107">
        <f t="shared" si="14"/>
        <v>567.04999999999995</v>
      </c>
      <c r="H80" s="108">
        <f t="shared" si="15"/>
        <v>2268.1999999999998</v>
      </c>
      <c r="I80" s="109">
        <f t="shared" si="13"/>
        <v>2495.02</v>
      </c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</row>
    <row r="81" spans="1:40" ht="14" x14ac:dyDescent="0.15">
      <c r="A81" s="19" t="str">
        <f>'Tariffs July 2022'!K50</f>
        <v>Alinta Energy</v>
      </c>
      <c r="B81" s="106">
        <f>'Tariffs July 2022'!G50</f>
        <v>43281</v>
      </c>
      <c r="C81" s="107">
        <f>91*'Tariffs July 2022'!M50/100</f>
        <v>96.393818181818176</v>
      </c>
      <c r="D81" s="107">
        <f>($C$68*$C$69)*'Tariffs July 2022'!N50/100</f>
        <v>130.61818181818182</v>
      </c>
      <c r="E81" s="107">
        <f>($C$68*$C$70)*'Tariffs July 2022'!AH50/100</f>
        <v>253.99999999999997</v>
      </c>
      <c r="F81" s="107">
        <f>($C$68*$C$71)*'Tariffs July 2022'!W50/100</f>
        <v>94.818181818181799</v>
      </c>
      <c r="G81" s="107">
        <f t="shared" si="14"/>
        <v>575.8301818181817</v>
      </c>
      <c r="H81" s="108">
        <f t="shared" si="15"/>
        <v>2303.3207272727268</v>
      </c>
      <c r="I81" s="109">
        <f t="shared" si="13"/>
        <v>2533.6527999999998</v>
      </c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</row>
    <row r="82" spans="1:40" ht="14" x14ac:dyDescent="0.15">
      <c r="A82" s="19" t="str">
        <f>'Tariffs July 2022'!K51</f>
        <v>1st Energy</v>
      </c>
      <c r="B82" s="106">
        <f>'Tariffs July 2022'!G51</f>
        <v>43281</v>
      </c>
      <c r="C82" s="107">
        <f>91*'Tariffs July 2022'!M51/100</f>
        <v>104.64999999999998</v>
      </c>
      <c r="D82" s="107">
        <f>($C$68*$C$69)*'Tariffs July 2022'!N51/100</f>
        <v>126.79999999999998</v>
      </c>
      <c r="E82" s="107">
        <f>($C$68*$C$70)*'Tariffs July 2022'!AH51/100</f>
        <v>226.59999999999997</v>
      </c>
      <c r="F82" s="107">
        <f>($C$68*$C$71)*'Tariffs July 2022'!W51/100</f>
        <v>94.5</v>
      </c>
      <c r="G82" s="107">
        <f t="shared" si="14"/>
        <v>552.54999999999995</v>
      </c>
      <c r="H82" s="108">
        <f t="shared" si="15"/>
        <v>2210.1999999999998</v>
      </c>
      <c r="I82" s="109">
        <f t="shared" si="13"/>
        <v>2431.2199999999998</v>
      </c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</row>
    <row r="83" spans="1:40" ht="14" x14ac:dyDescent="0.15">
      <c r="A83" s="19" t="str">
        <f>'Tariffs July 2022'!K52</f>
        <v>ReAmped Energy</v>
      </c>
      <c r="B83" s="106">
        <f>'Tariffs July 2022'!G52</f>
        <v>43281</v>
      </c>
      <c r="C83" s="107">
        <f>91*'Tariffs July 2022'!M52/100</f>
        <v>70.069999999999993</v>
      </c>
      <c r="D83" s="107">
        <f>($C$68*$C$69)*'Tariffs July 2022'!N52/100</f>
        <v>140.14545454545453</v>
      </c>
      <c r="E83" s="107">
        <f>($C$68*$C$70)*'Tariffs July 2022'!AH52/100</f>
        <v>273.7</v>
      </c>
      <c r="F83" s="107">
        <f>($C$68*$C$71)*'Tariffs July 2022'!W52/100</f>
        <v>88.590909090909079</v>
      </c>
      <c r="G83" s="107">
        <f t="shared" si="14"/>
        <v>572.50636363636363</v>
      </c>
      <c r="H83" s="108">
        <f t="shared" si="15"/>
        <v>2290.0254545454545</v>
      </c>
      <c r="I83" s="109">
        <f t="shared" si="13"/>
        <v>2519.0280000000002</v>
      </c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</row>
    <row r="84" spans="1:40" ht="14" x14ac:dyDescent="0.15">
      <c r="A84" s="19" t="str">
        <f>'Tariffs July 2022'!K53</f>
        <v>Sumo Power</v>
      </c>
      <c r="B84" s="106">
        <f>'Tariffs July 2022'!G53</f>
        <v>43281</v>
      </c>
      <c r="C84" s="107">
        <f>91*'Tariffs July 2022'!M53/100</f>
        <v>118.3</v>
      </c>
      <c r="D84" s="107">
        <f>($C$68*$C$69)*'Tariffs July 2022'!N53/100</f>
        <v>121.99999999999999</v>
      </c>
      <c r="E84" s="107">
        <f>($C$68*$C$70)*'Tariffs July 2022'!AH53/100</f>
        <v>222.29999999999995</v>
      </c>
      <c r="F84" s="107">
        <f>($C$68*$C$71)*'Tariffs July 2022'!W53/100</f>
        <v>95.636363636363626</v>
      </c>
      <c r="G84" s="107">
        <f t="shared" si="14"/>
        <v>558.23636363636354</v>
      </c>
      <c r="H84" s="108">
        <f t="shared" si="15"/>
        <v>2232.9454545454541</v>
      </c>
      <c r="I84" s="109">
        <f t="shared" si="13"/>
        <v>2456.2399999999998</v>
      </c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</row>
    <row r="85" spans="1:40" customFormat="1" x14ac:dyDescent="0.15">
      <c r="A85" s="216"/>
      <c r="B85" s="216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</row>
    <row r="86" spans="1:40" customFormat="1" x14ac:dyDescent="0.15">
      <c r="A86" s="216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</row>
    <row r="87" spans="1:40" customFormat="1" x14ac:dyDescent="0.15">
      <c r="A87" s="216"/>
      <c r="B87" s="216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</row>
    <row r="88" spans="1:40" customFormat="1" x14ac:dyDescent="0.15">
      <c r="A88" s="216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</row>
    <row r="89" spans="1:40" customFormat="1" x14ac:dyDescent="0.15">
      <c r="A89" s="216"/>
      <c r="B89" s="216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</row>
    <row r="90" spans="1:40" customFormat="1" x14ac:dyDescent="0.15">
      <c r="A90" s="216"/>
      <c r="B90" s="216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</row>
    <row r="91" spans="1:40" customFormat="1" x14ac:dyDescent="0.15">
      <c r="A91" s="216"/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</row>
    <row r="92" spans="1:40" customFormat="1" x14ac:dyDescent="0.15">
      <c r="A92" s="216"/>
      <c r="B92" s="216"/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</row>
    <row r="93" spans="1:40" customFormat="1" x14ac:dyDescent="0.15">
      <c r="A93" s="216"/>
      <c r="B93" s="216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</row>
    <row r="94" spans="1:40" customFormat="1" x14ac:dyDescent="0.15">
      <c r="A94" s="216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</row>
    <row r="95" spans="1:40" customFormat="1" x14ac:dyDescent="0.15">
      <c r="A95" s="216"/>
      <c r="B95" s="216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</row>
    <row r="96" spans="1:40" customFormat="1" x14ac:dyDescent="0.15">
      <c r="A96" s="216"/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</row>
    <row r="97" spans="1:40" customFormat="1" x14ac:dyDescent="0.15">
      <c r="A97" s="216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</row>
    <row r="98" spans="1:40" customFormat="1" x14ac:dyDescent="0.15">
      <c r="A98" s="216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</row>
    <row r="99" spans="1:40" customFormat="1" x14ac:dyDescent="0.15">
      <c r="A99" s="216"/>
      <c r="B99" s="216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</row>
    <row r="100" spans="1:40" customFormat="1" x14ac:dyDescent="0.15">
      <c r="A100" s="216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</row>
    <row r="101" spans="1:40" customFormat="1" x14ac:dyDescent="0.15">
      <c r="A101" s="216"/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</row>
    <row r="102" spans="1:40" customFormat="1" x14ac:dyDescent="0.15">
      <c r="A102" s="216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</row>
    <row r="103" spans="1:40" customFormat="1" x14ac:dyDescent="0.15">
      <c r="A103" s="216"/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</row>
    <row r="104" spans="1:40" customFormat="1" x14ac:dyDescent="0.15">
      <c r="A104" s="216"/>
      <c r="B104" s="216"/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</row>
    <row r="105" spans="1:40" customFormat="1" x14ac:dyDescent="0.15">
      <c r="A105" s="216"/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</row>
    <row r="106" spans="1:40" customFormat="1" x14ac:dyDescent="0.15">
      <c r="A106" s="216"/>
      <c r="B106" s="216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</row>
    <row r="107" spans="1:40" customFormat="1" x14ac:dyDescent="0.15">
      <c r="A107" s="216"/>
      <c r="B107" s="216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</row>
    <row r="108" spans="1:40" customFormat="1" x14ac:dyDescent="0.15">
      <c r="A108" s="216"/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</row>
    <row r="109" spans="1:40" customFormat="1" x14ac:dyDescent="0.15">
      <c r="A109" s="216"/>
      <c r="B109" s="216"/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</row>
    <row r="110" spans="1:40" customFormat="1" x14ac:dyDescent="0.15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</row>
    <row r="111" spans="1:40" customFormat="1" x14ac:dyDescent="0.15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</row>
    <row r="112" spans="1:40" customFormat="1" x14ac:dyDescent="0.15">
      <c r="A112" s="216"/>
      <c r="B112" s="216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</row>
    <row r="113" spans="1:40" customFormat="1" x14ac:dyDescent="0.15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</row>
    <row r="114" spans="1:40" customFormat="1" x14ac:dyDescent="0.15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</row>
    <row r="115" spans="1:40" customFormat="1" x14ac:dyDescent="0.15">
      <c r="A115" s="216"/>
      <c r="B115" s="216"/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</row>
    <row r="116" spans="1:40" customFormat="1" x14ac:dyDescent="0.15">
      <c r="A116" s="216"/>
      <c r="B116" s="216"/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</row>
    <row r="117" spans="1:40" customFormat="1" x14ac:dyDescent="0.15">
      <c r="A117" s="216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</row>
    <row r="118" spans="1:40" customFormat="1" x14ac:dyDescent="0.15">
      <c r="A118" s="216"/>
      <c r="B118" s="216"/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</row>
    <row r="119" spans="1:40" customFormat="1" x14ac:dyDescent="0.15">
      <c r="A119" s="216"/>
      <c r="B119" s="216"/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</row>
    <row r="120" spans="1:40" customFormat="1" x14ac:dyDescent="0.15">
      <c r="A120" s="216"/>
      <c r="B120" s="216"/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</row>
    <row r="121" spans="1:40" customFormat="1" x14ac:dyDescent="0.15">
      <c r="A121" s="216"/>
      <c r="B121" s="216"/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</row>
    <row r="122" spans="1:40" customFormat="1" x14ac:dyDescent="0.15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</row>
    <row r="123" spans="1:40" customFormat="1" x14ac:dyDescent="0.15">
      <c r="A123" s="216"/>
      <c r="B123" s="216"/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</row>
    <row r="124" spans="1:40" customFormat="1" x14ac:dyDescent="0.15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</row>
    <row r="125" spans="1:40" customFormat="1" x14ac:dyDescent="0.15">
      <c r="A125" s="216"/>
      <c r="B125" s="216"/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</row>
    <row r="126" spans="1:40" customFormat="1" x14ac:dyDescent="0.15">
      <c r="A126" s="216"/>
      <c r="B126" s="216"/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</row>
    <row r="127" spans="1:40" customFormat="1" x14ac:dyDescent="0.15">
      <c r="A127" s="216"/>
      <c r="B127" s="216"/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</row>
    <row r="128" spans="1:40" customFormat="1" x14ac:dyDescent="0.15">
      <c r="A128" s="216"/>
      <c r="B128" s="216"/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</row>
    <row r="129" spans="1:40" customFormat="1" x14ac:dyDescent="0.15">
      <c r="A129" s="216"/>
      <c r="B129" s="216"/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</row>
    <row r="130" spans="1:40" customFormat="1" x14ac:dyDescent="0.15">
      <c r="A130" s="216"/>
      <c r="B130" s="216"/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</row>
    <row r="131" spans="1:40" customFormat="1" x14ac:dyDescent="0.15">
      <c r="A131" s="216"/>
      <c r="B131" s="216"/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</row>
    <row r="132" spans="1:40" customFormat="1" x14ac:dyDescent="0.15">
      <c r="A132" s="216"/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</row>
    <row r="133" spans="1:40" customFormat="1" x14ac:dyDescent="0.15">
      <c r="A133" s="216"/>
      <c r="B133" s="216"/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</row>
    <row r="134" spans="1:40" customFormat="1" x14ac:dyDescent="0.15">
      <c r="A134" s="216"/>
      <c r="B134" s="216"/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</row>
    <row r="135" spans="1:40" customFormat="1" x14ac:dyDescent="0.15"/>
    <row r="136" spans="1:40" customFormat="1" x14ac:dyDescent="0.15"/>
    <row r="137" spans="1:40" customFormat="1" x14ac:dyDescent="0.15"/>
    <row r="138" spans="1:40" customFormat="1" x14ac:dyDescent="0.15"/>
    <row r="139" spans="1:40" customFormat="1" x14ac:dyDescent="0.15"/>
    <row r="140" spans="1:40" customFormat="1" x14ac:dyDescent="0.15"/>
    <row r="141" spans="1:40" customFormat="1" x14ac:dyDescent="0.15"/>
    <row r="142" spans="1:40" customFormat="1" x14ac:dyDescent="0.15"/>
    <row r="143" spans="1:40" customFormat="1" x14ac:dyDescent="0.15"/>
    <row r="144" spans="1:40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</sheetData>
  <sheetProtection algorithmName="SHA-512" hashValue="ZdRa4+6xZpkOvyleihJO9F6IHMPrLxn3WJ5c0KZWRtdYJ652nn86XVxI+aRVTcZbCX0MYOou15K1j+FeYNS+ww==" saltValue="JzbXv2aYqdPFUXqwRfoykg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G22"/>
  <sheetViews>
    <sheetView zoomScale="150" workbookViewId="0">
      <selection activeCell="D18" sqref="D18"/>
    </sheetView>
  </sheetViews>
  <sheetFormatPr baseColWidth="10" defaultColWidth="11" defaultRowHeight="13" x14ac:dyDescent="0.15"/>
  <cols>
    <col min="2" max="2" width="13.83203125" customWidth="1"/>
    <col min="3" max="3" width="3.1640625" customWidth="1"/>
  </cols>
  <sheetData>
    <row r="1" spans="1:7" x14ac:dyDescent="0.15">
      <c r="A1" s="3" t="s">
        <v>181</v>
      </c>
    </row>
    <row r="2" spans="1:7" x14ac:dyDescent="0.15">
      <c r="A2" s="5"/>
      <c r="B2" s="5"/>
      <c r="C2" s="5"/>
      <c r="D2" s="5"/>
      <c r="E2" s="5"/>
      <c r="F2" s="5"/>
      <c r="G2" s="5"/>
    </row>
    <row r="3" spans="1:7" x14ac:dyDescent="0.15">
      <c r="A3" s="7" t="s">
        <v>147</v>
      </c>
      <c r="B3" s="8"/>
      <c r="C3" s="9"/>
      <c r="D3" s="8"/>
    </row>
    <row r="4" spans="1:7" x14ac:dyDescent="0.15">
      <c r="C4" s="10"/>
      <c r="D4" s="11" t="s">
        <v>192</v>
      </c>
    </row>
    <row r="5" spans="1:7" x14ac:dyDescent="0.15">
      <c r="C5" s="10"/>
    </row>
    <row r="6" spans="1:7" x14ac:dyDescent="0.15">
      <c r="A6" s="12" t="s">
        <v>205</v>
      </c>
      <c r="C6" s="10"/>
      <c r="D6" s="13" t="s">
        <v>1</v>
      </c>
    </row>
    <row r="7" spans="1:7" x14ac:dyDescent="0.15">
      <c r="A7" t="s">
        <v>107</v>
      </c>
      <c r="C7" s="10"/>
      <c r="D7">
        <v>21.350999999999999</v>
      </c>
    </row>
    <row r="8" spans="1:7" x14ac:dyDescent="0.15">
      <c r="A8" t="s">
        <v>132</v>
      </c>
      <c r="C8" s="10"/>
      <c r="D8">
        <v>26.94</v>
      </c>
    </row>
    <row r="9" spans="1:7" x14ac:dyDescent="0.15">
      <c r="C9" s="10"/>
    </row>
    <row r="10" spans="1:7" x14ac:dyDescent="0.15">
      <c r="A10" s="12" t="s">
        <v>133</v>
      </c>
      <c r="C10" s="10"/>
      <c r="D10" s="13" t="s">
        <v>1</v>
      </c>
    </row>
    <row r="11" spans="1:7" x14ac:dyDescent="0.15">
      <c r="A11" t="s">
        <v>108</v>
      </c>
      <c r="C11" s="10"/>
      <c r="D11">
        <v>21.350999999999999</v>
      </c>
    </row>
    <row r="12" spans="1:7" x14ac:dyDescent="0.15">
      <c r="A12" t="s">
        <v>146</v>
      </c>
      <c r="C12" s="10"/>
      <c r="D12">
        <v>8.7119999999999997</v>
      </c>
    </row>
    <row r="13" spans="1:7" x14ac:dyDescent="0.15">
      <c r="A13" t="s">
        <v>230</v>
      </c>
      <c r="C13" s="10"/>
      <c r="D13">
        <v>26.94</v>
      </c>
    </row>
    <row r="14" spans="1:7" x14ac:dyDescent="0.15">
      <c r="A14" t="s">
        <v>232</v>
      </c>
      <c r="C14" s="10"/>
      <c r="D14">
        <v>18.75</v>
      </c>
    </row>
    <row r="15" spans="1:7" x14ac:dyDescent="0.15">
      <c r="C15" s="10"/>
    </row>
    <row r="16" spans="1:7" x14ac:dyDescent="0.15">
      <c r="A16" s="12" t="s">
        <v>134</v>
      </c>
      <c r="C16" s="10"/>
      <c r="D16" s="13" t="s">
        <v>1</v>
      </c>
    </row>
    <row r="17" spans="1:7" x14ac:dyDescent="0.15">
      <c r="A17" t="s">
        <v>108</v>
      </c>
      <c r="C17" s="10"/>
      <c r="D17">
        <v>21.350999999999999</v>
      </c>
    </row>
    <row r="18" spans="1:7" x14ac:dyDescent="0.15">
      <c r="A18" t="s">
        <v>126</v>
      </c>
      <c r="C18" s="10"/>
      <c r="D18">
        <v>12.826000000000001</v>
      </c>
    </row>
    <row r="19" spans="1:7" x14ac:dyDescent="0.15">
      <c r="A19" t="s">
        <v>230</v>
      </c>
      <c r="C19" s="10"/>
      <c r="D19">
        <v>26.94</v>
      </c>
    </row>
    <row r="20" spans="1:7" x14ac:dyDescent="0.15">
      <c r="A20" t="s">
        <v>232</v>
      </c>
      <c r="C20" s="10"/>
      <c r="D20">
        <v>18.75</v>
      </c>
    </row>
    <row r="21" spans="1:7" x14ac:dyDescent="0.15">
      <c r="C21" s="10"/>
    </row>
    <row r="22" spans="1:7" x14ac:dyDescent="0.15">
      <c r="A22" s="16"/>
      <c r="B22" s="1"/>
      <c r="C22" s="1"/>
      <c r="D22" s="1"/>
      <c r="E22" s="1"/>
      <c r="F22" s="1"/>
      <c r="G22" s="1"/>
    </row>
  </sheetData>
  <sheetProtection algorithmName="SHA-512" hashValue="K5W+z62dak7zIFXkY6F/JiPxBw+ghT0eUQnS/U6ngYD4CsC2e5RdCK8AETLe9GHsYDBJPClxPSvfaPKEtHd42A==" saltValue="7jy+7ZqkUUSlfxFjetbE4Q==" spinCount="100000" sheet="1" objects="1" scenarios="1"/>
  <phoneticPr fontId="4" type="noConversion"/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G22"/>
  <sheetViews>
    <sheetView zoomScale="150" workbookViewId="0">
      <selection activeCell="D18" sqref="D18"/>
    </sheetView>
  </sheetViews>
  <sheetFormatPr baseColWidth="10" defaultColWidth="11" defaultRowHeight="13" x14ac:dyDescent="0.15"/>
  <cols>
    <col min="2" max="2" width="13.83203125" customWidth="1"/>
    <col min="3" max="3" width="3.1640625" customWidth="1"/>
  </cols>
  <sheetData>
    <row r="1" spans="1:7" x14ac:dyDescent="0.15">
      <c r="A1" s="3" t="s">
        <v>181</v>
      </c>
    </row>
    <row r="2" spans="1:7" x14ac:dyDescent="0.15">
      <c r="A2" s="6"/>
      <c r="B2" s="6"/>
      <c r="C2" s="6"/>
      <c r="D2" s="6"/>
      <c r="E2" s="6"/>
      <c r="F2" s="6"/>
      <c r="G2" s="6"/>
    </row>
    <row r="3" spans="1:7" x14ac:dyDescent="0.15">
      <c r="A3" s="7" t="s">
        <v>147</v>
      </c>
      <c r="B3" s="8"/>
      <c r="C3" s="9"/>
      <c r="D3" s="8"/>
    </row>
    <row r="4" spans="1:7" x14ac:dyDescent="0.15">
      <c r="C4" s="10"/>
      <c r="D4" s="11" t="s">
        <v>0</v>
      </c>
    </row>
    <row r="5" spans="1:7" x14ac:dyDescent="0.15">
      <c r="C5" s="10"/>
    </row>
    <row r="6" spans="1:7" x14ac:dyDescent="0.15">
      <c r="A6" s="12" t="s">
        <v>205</v>
      </c>
      <c r="C6" s="10"/>
      <c r="D6" s="13" t="s">
        <v>1</v>
      </c>
    </row>
    <row r="7" spans="1:7" x14ac:dyDescent="0.15">
      <c r="A7" t="s">
        <v>107</v>
      </c>
      <c r="C7" s="10"/>
      <c r="D7">
        <v>18.843</v>
      </c>
    </row>
    <row r="8" spans="1:7" x14ac:dyDescent="0.15">
      <c r="A8" t="s">
        <v>132</v>
      </c>
      <c r="C8" s="10"/>
      <c r="D8">
        <v>23.77</v>
      </c>
    </row>
    <row r="9" spans="1:7" x14ac:dyDescent="0.15">
      <c r="C9" s="10"/>
    </row>
    <row r="10" spans="1:7" x14ac:dyDescent="0.15">
      <c r="A10" s="12" t="s">
        <v>133</v>
      </c>
      <c r="C10" s="10"/>
      <c r="D10" s="13" t="s">
        <v>1</v>
      </c>
    </row>
    <row r="11" spans="1:7" x14ac:dyDescent="0.15">
      <c r="A11" t="s">
        <v>108</v>
      </c>
      <c r="C11" s="10"/>
      <c r="D11">
        <v>18.843</v>
      </c>
    </row>
    <row r="12" spans="1:7" x14ac:dyDescent="0.15">
      <c r="A12" t="s">
        <v>146</v>
      </c>
      <c r="C12" s="10"/>
      <c r="D12">
        <v>7.6890000000000001</v>
      </c>
    </row>
    <row r="13" spans="1:7" x14ac:dyDescent="0.15">
      <c r="A13" t="s">
        <v>230</v>
      </c>
      <c r="C13" s="10"/>
      <c r="D13">
        <v>23.77</v>
      </c>
    </row>
    <row r="14" spans="1:7" x14ac:dyDescent="0.15">
      <c r="A14" t="s">
        <v>232</v>
      </c>
      <c r="C14" s="10"/>
      <c r="D14">
        <v>16.55</v>
      </c>
    </row>
    <row r="15" spans="1:7" x14ac:dyDescent="0.15">
      <c r="C15" s="10"/>
    </row>
    <row r="16" spans="1:7" x14ac:dyDescent="0.15">
      <c r="A16" s="12" t="s">
        <v>134</v>
      </c>
      <c r="C16" s="10"/>
      <c r="D16" s="13" t="s">
        <v>1</v>
      </c>
    </row>
    <row r="17" spans="1:7" x14ac:dyDescent="0.15">
      <c r="A17" t="s">
        <v>108</v>
      </c>
      <c r="C17" s="10"/>
      <c r="D17">
        <v>18.843</v>
      </c>
    </row>
    <row r="18" spans="1:7" x14ac:dyDescent="0.15">
      <c r="A18" t="s">
        <v>126</v>
      </c>
      <c r="C18" s="10"/>
      <c r="D18">
        <v>11.319000000000001</v>
      </c>
    </row>
    <row r="19" spans="1:7" x14ac:dyDescent="0.15">
      <c r="A19" t="s">
        <v>230</v>
      </c>
      <c r="C19" s="10"/>
      <c r="D19">
        <v>23.77</v>
      </c>
    </row>
    <row r="20" spans="1:7" x14ac:dyDescent="0.15">
      <c r="A20" t="s">
        <v>232</v>
      </c>
      <c r="C20" s="10"/>
      <c r="D20">
        <v>16.55</v>
      </c>
    </row>
    <row r="21" spans="1:7" x14ac:dyDescent="0.15">
      <c r="C21" s="10"/>
    </row>
    <row r="22" spans="1:7" x14ac:dyDescent="0.15">
      <c r="A22" s="17"/>
      <c r="B22" s="18"/>
      <c r="C22" s="18"/>
      <c r="D22" s="18"/>
      <c r="E22" s="18"/>
      <c r="F22" s="18"/>
      <c r="G22" s="18"/>
    </row>
  </sheetData>
  <sheetProtection algorithmName="SHA-512" hashValue="iVYsyRN8S+oI06q5LAyJ10c1xtFJ3PnSfO8jbf/ZIk/9heKUk5ygVwIUOJER5CJonnD3xloCAmnJ9YbQBacSPQ==" saltValue="+usAcNJ3JChR3tYsVnxnpQ==" spinCount="100000" sheet="1" objects="1" scenarios="1"/>
  <phoneticPr fontId="4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4D1D-BB47-BC49-8387-6780A12CFBFF}">
  <sheetPr codeName="Sheet26"/>
  <dimension ref="A1:ALJ5649"/>
  <sheetViews>
    <sheetView zoomScaleNormal="100" workbookViewId="0">
      <selection activeCell="C5" sqref="C5"/>
    </sheetView>
  </sheetViews>
  <sheetFormatPr baseColWidth="10" defaultColWidth="10.83203125" defaultRowHeight="13" x14ac:dyDescent="0.15"/>
  <cols>
    <col min="1" max="1" width="20.6640625" style="186" customWidth="1"/>
    <col min="2" max="2" width="15.5" style="186" customWidth="1"/>
    <col min="3" max="9" width="12.83203125" style="186" customWidth="1"/>
    <col min="999" max="16384" width="10.83203125" style="186"/>
  </cols>
  <sheetData>
    <row r="1" spans="1:40" customFormat="1" x14ac:dyDescent="0.15">
      <c r="A1" s="225" t="s">
        <v>249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</row>
    <row r="2" spans="1:40" customFormat="1" x14ac:dyDescent="0.15">
      <c r="A2" s="225" t="s">
        <v>212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</row>
    <row r="3" spans="1:40" customFormat="1" ht="14" thickBot="1" x14ac:dyDescent="0.2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  <c r="AF3" s="225"/>
      <c r="AG3" s="225"/>
      <c r="AH3" s="225"/>
      <c r="AI3" s="225"/>
      <c r="AJ3" s="225"/>
      <c r="AK3" s="225"/>
      <c r="AL3" s="225"/>
      <c r="AM3" s="225"/>
      <c r="AN3" s="225"/>
    </row>
    <row r="4" spans="1:40" ht="14" x14ac:dyDescent="0.15">
      <c r="A4" s="99" t="s">
        <v>45</v>
      </c>
      <c r="B4" s="100"/>
      <c r="C4" s="100"/>
      <c r="D4" s="100"/>
      <c r="E4" s="100"/>
      <c r="F4" s="100"/>
      <c r="G4" s="100"/>
      <c r="H4" s="100"/>
      <c r="I4" s="101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</row>
    <row r="5" spans="1:40" ht="14" x14ac:dyDescent="0.15">
      <c r="A5" s="103" t="s">
        <v>6</v>
      </c>
      <c r="B5" s="88"/>
      <c r="C5" s="124">
        <v>2000</v>
      </c>
      <c r="D5" s="88"/>
      <c r="E5" s="88"/>
      <c r="F5" s="88"/>
      <c r="G5" s="88"/>
      <c r="H5" s="88"/>
      <c r="I5" s="104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</row>
    <row r="6" spans="1:40" ht="14" x14ac:dyDescent="0.15">
      <c r="A6" s="103"/>
      <c r="B6" s="88"/>
      <c r="C6" s="88"/>
      <c r="D6" s="88"/>
      <c r="E6" s="88"/>
      <c r="F6" s="88"/>
      <c r="G6" s="88"/>
      <c r="H6" s="88"/>
      <c r="I6" s="104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</row>
    <row r="7" spans="1:40" ht="43" customHeight="1" x14ac:dyDescent="0.15">
      <c r="A7" s="203" t="s">
        <v>161</v>
      </c>
      <c r="B7" s="204" t="s">
        <v>157</v>
      </c>
      <c r="C7" s="205" t="s">
        <v>7</v>
      </c>
      <c r="D7" s="205" t="s">
        <v>42</v>
      </c>
      <c r="E7" s="206" t="s">
        <v>43</v>
      </c>
      <c r="F7" s="206" t="s">
        <v>44</v>
      </c>
      <c r="G7" s="205" t="s">
        <v>136</v>
      </c>
      <c r="H7" s="207" t="s">
        <v>66</v>
      </c>
      <c r="I7" s="208" t="s">
        <v>73</v>
      </c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</row>
    <row r="8" spans="1:40" ht="14" x14ac:dyDescent="0.15">
      <c r="A8" s="196" t="str">
        <f>'Tariffs July 2021'!K2</f>
        <v>AGL</v>
      </c>
      <c r="B8" s="197">
        <f>'Tariffs July 2021'!G2</f>
        <v>42928</v>
      </c>
      <c r="C8" s="198">
        <f>91*'Tariffs July 2021'!M2/100</f>
        <v>99.438181818181818</v>
      </c>
      <c r="D8" s="107">
        <f>$C$5*'Tariffs July 2021'!N2/100</f>
        <v>401.63636363636363</v>
      </c>
      <c r="E8" s="107">
        <v>0</v>
      </c>
      <c r="F8" s="107">
        <v>0</v>
      </c>
      <c r="G8" s="107">
        <f>SUM(C8:F8)</f>
        <v>501.07454545454544</v>
      </c>
      <c r="H8" s="108">
        <f>G8*4</f>
        <v>2004.2981818181818</v>
      </c>
      <c r="I8" s="109">
        <f>H8*1.1</f>
        <v>2204.7280000000001</v>
      </c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</row>
    <row r="9" spans="1:40" ht="14" x14ac:dyDescent="0.15">
      <c r="A9" s="196" t="str">
        <f>'Tariffs July 2021'!K3</f>
        <v>Diamond Energy</v>
      </c>
      <c r="B9" s="197">
        <f>'Tariffs July 2021'!G3</f>
        <v>42916</v>
      </c>
      <c r="C9" s="198">
        <f>91*'Tariffs July 2021'!M3/100</f>
        <v>99.19</v>
      </c>
      <c r="D9" s="107">
        <f>$C$5*'Tariffs July 2021'!N3/100</f>
        <v>396</v>
      </c>
      <c r="E9" s="107">
        <v>0</v>
      </c>
      <c r="F9" s="107">
        <v>0</v>
      </c>
      <c r="G9" s="107">
        <f t="shared" ref="G9:G15" si="0">SUM(C9:F9)</f>
        <v>495.19</v>
      </c>
      <c r="H9" s="108">
        <f t="shared" ref="H9:H15" si="1">G9*4</f>
        <v>1980.76</v>
      </c>
      <c r="I9" s="109">
        <f t="shared" ref="I9:I28" si="2">H9*1.1</f>
        <v>2178.8360000000002</v>
      </c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</row>
    <row r="10" spans="1:40" ht="14" x14ac:dyDescent="0.15">
      <c r="A10" s="196" t="str">
        <f>'Tariffs July 2021'!K4</f>
        <v>Dodo Power &amp; Gas</v>
      </c>
      <c r="B10" s="197">
        <f>'Tariffs July 2021'!G4</f>
        <v>42916</v>
      </c>
      <c r="C10" s="198">
        <f>91*'Tariffs July 2021'!M4/100</f>
        <v>97.37</v>
      </c>
      <c r="D10" s="107">
        <f>$C$5*'Tariffs July 2021'!N4/100</f>
        <v>400</v>
      </c>
      <c r="E10" s="107">
        <v>0</v>
      </c>
      <c r="F10" s="107">
        <v>0</v>
      </c>
      <c r="G10" s="107">
        <f t="shared" si="0"/>
        <v>497.37</v>
      </c>
      <c r="H10" s="108">
        <f t="shared" si="1"/>
        <v>1989.48</v>
      </c>
      <c r="I10" s="109">
        <f t="shared" si="2"/>
        <v>2188.4280000000003</v>
      </c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</row>
    <row r="11" spans="1:40" ht="14" x14ac:dyDescent="0.15">
      <c r="A11" s="196" t="str">
        <f>'Tariffs July 2021'!K5</f>
        <v>EnergyAustralia</v>
      </c>
      <c r="B11" s="197">
        <f>'Tariffs July 2021'!G5</f>
        <v>42947</v>
      </c>
      <c r="C11" s="198">
        <f>91*'Tariffs July 2021'!M5/100</f>
        <v>84.174999999999983</v>
      </c>
      <c r="D11" s="107">
        <f>$C$5*'Tariffs July 2021'!N5/100</f>
        <v>428.36363636363632</v>
      </c>
      <c r="E11" s="107">
        <v>0</v>
      </c>
      <c r="F11" s="107">
        <v>0</v>
      </c>
      <c r="G11" s="107">
        <f t="shared" si="0"/>
        <v>512.53863636363633</v>
      </c>
      <c r="H11" s="108">
        <f t="shared" si="1"/>
        <v>2050.1545454545453</v>
      </c>
      <c r="I11" s="109">
        <f t="shared" si="2"/>
        <v>2255.17</v>
      </c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</row>
    <row r="12" spans="1:40" ht="14" x14ac:dyDescent="0.15">
      <c r="A12" s="196" t="str">
        <f>'Tariffs July 2021'!K6</f>
        <v>Origin Energy</v>
      </c>
      <c r="B12" s="197">
        <f>'Tariffs July 2021'!G6</f>
        <v>42916</v>
      </c>
      <c r="C12" s="198">
        <f>91*'Tariffs July 2021'!M6/100</f>
        <v>93.402399999999986</v>
      </c>
      <c r="D12" s="107">
        <f>$C$5*'Tariffs July 2021'!N6/100</f>
        <v>412.18181818181819</v>
      </c>
      <c r="E12" s="107">
        <v>0</v>
      </c>
      <c r="F12" s="107">
        <v>0</v>
      </c>
      <c r="G12" s="107">
        <f t="shared" si="0"/>
        <v>505.58421818181819</v>
      </c>
      <c r="H12" s="108">
        <f t="shared" si="1"/>
        <v>2022.3368727272727</v>
      </c>
      <c r="I12" s="109">
        <f t="shared" si="2"/>
        <v>2224.5705600000001</v>
      </c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</row>
    <row r="13" spans="1:40" ht="14" x14ac:dyDescent="0.15">
      <c r="A13" s="196" t="str">
        <f>'Tariffs July 2021'!K7</f>
        <v>Powerdirect</v>
      </c>
      <c r="B13" s="197">
        <f>'Tariffs July 2021'!G7</f>
        <v>42916</v>
      </c>
      <c r="C13" s="198">
        <f>91*'Tariffs July 2021'!M7/100</f>
        <v>99.435699999999997</v>
      </c>
      <c r="D13" s="107">
        <f>$C$5*'Tariffs July 2021'!N7/100</f>
        <v>401.6</v>
      </c>
      <c r="E13" s="107">
        <v>0</v>
      </c>
      <c r="F13" s="107">
        <v>0</v>
      </c>
      <c r="G13" s="107">
        <f t="shared" si="0"/>
        <v>501.03570000000002</v>
      </c>
      <c r="H13" s="108">
        <f t="shared" si="1"/>
        <v>2004.1428000000001</v>
      </c>
      <c r="I13" s="109">
        <f t="shared" si="2"/>
        <v>2204.55708</v>
      </c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</row>
    <row r="14" spans="1:40" ht="14" x14ac:dyDescent="0.15">
      <c r="A14" s="196" t="str">
        <f>'Tariffs July 2021'!K8</f>
        <v>Simply Energy</v>
      </c>
      <c r="B14" s="197">
        <f>'Tariffs July 2021'!G8</f>
        <v>42916</v>
      </c>
      <c r="C14" s="198">
        <f>91*'Tariffs July 2021'!M8/100</f>
        <v>81.899999999999991</v>
      </c>
      <c r="D14" s="107">
        <f>IF($C$5&gt;='Tariffs July 2021'!P8,('Tariffs July 2021'!P8*'Tariffs July 2021'!N8/100),('Bills Jul''21'!$C$5*'Tariffs July 2021'!N8/100))</f>
        <v>255.63554545454542</v>
      </c>
      <c r="E14" s="107">
        <v>0</v>
      </c>
      <c r="F14" s="107">
        <f>IF($C$5&gt;'Tariffs July 2021'!P8,(('Bills Jul''21'!$C$5-'Tariffs July 2021'!P8)*'Tariffs July 2021'!Q8/100),0)</f>
        <v>183.45363636363635</v>
      </c>
      <c r="G14" s="107">
        <f t="shared" si="0"/>
        <v>520.98918181818181</v>
      </c>
      <c r="H14" s="108">
        <f t="shared" si="1"/>
        <v>2083.9567272727272</v>
      </c>
      <c r="I14" s="109">
        <f t="shared" si="2"/>
        <v>2292.3524000000002</v>
      </c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</row>
    <row r="15" spans="1:40" ht="14" x14ac:dyDescent="0.15">
      <c r="A15" s="196" t="str">
        <f>'Tariffs July 2021'!K9</f>
        <v>Mojo Power</v>
      </c>
      <c r="B15" s="197">
        <f>'Tariffs July 2021'!G9</f>
        <v>42916</v>
      </c>
      <c r="C15" s="198">
        <f>91*'Tariffs July 2021'!M9/100</f>
        <v>93.903727272727266</v>
      </c>
      <c r="D15" s="107">
        <f>$C$5*'Tariffs July 2021'!N9/100</f>
        <v>411.27272727272725</v>
      </c>
      <c r="E15" s="107">
        <v>0</v>
      </c>
      <c r="F15" s="107">
        <v>0</v>
      </c>
      <c r="G15" s="107">
        <f t="shared" si="0"/>
        <v>505.17645454545453</v>
      </c>
      <c r="H15" s="108">
        <f t="shared" si="1"/>
        <v>2020.7058181818181</v>
      </c>
      <c r="I15" s="109">
        <f t="shared" si="2"/>
        <v>2222.7764000000002</v>
      </c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</row>
    <row r="16" spans="1:40" ht="14" x14ac:dyDescent="0.15">
      <c r="A16" s="196" t="str">
        <f>'Tariffs July 2021'!K10</f>
        <v>Powershop</v>
      </c>
      <c r="B16" s="197">
        <f>'Tariffs July 2021'!G10</f>
        <v>42916</v>
      </c>
      <c r="C16" s="198">
        <f>91*'Tariffs July 2021'!M10/100</f>
        <v>93.729999999999976</v>
      </c>
      <c r="D16" s="107">
        <f>$C$5*'Tariffs July 2021'!N10/100</f>
        <v>410</v>
      </c>
      <c r="E16" s="107">
        <v>0</v>
      </c>
      <c r="F16" s="107">
        <v>0</v>
      </c>
      <c r="G16" s="107">
        <f>SUM(C16:F16)</f>
        <v>503.72999999999996</v>
      </c>
      <c r="H16" s="108">
        <f>G16*4</f>
        <v>2014.9199999999998</v>
      </c>
      <c r="I16" s="109">
        <f t="shared" si="2"/>
        <v>2216.4119999999998</v>
      </c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</row>
    <row r="17" spans="1:40" ht="14" x14ac:dyDescent="0.15">
      <c r="A17" s="196" t="str">
        <f>'Tariffs July 2021'!K11</f>
        <v>Red Energy</v>
      </c>
      <c r="B17" s="197">
        <f>'Tariffs July 2021'!G11</f>
        <v>42916</v>
      </c>
      <c r="C17" s="198">
        <f>91*'Tariffs July 2021'!M11/100</f>
        <v>87.359999999999985</v>
      </c>
      <c r="D17" s="107">
        <f>$C$5*'Tariffs July 2021'!N11/100</f>
        <v>419.63636363636351</v>
      </c>
      <c r="E17" s="107">
        <v>0</v>
      </c>
      <c r="F17" s="107">
        <v>0</v>
      </c>
      <c r="G17" s="107">
        <f t="shared" ref="G17:G25" si="3">SUM(C17:F17)</f>
        <v>506.99636363636353</v>
      </c>
      <c r="H17" s="108">
        <f t="shared" ref="H17:H28" si="4">G17*4</f>
        <v>2027.9854545454541</v>
      </c>
      <c r="I17" s="109">
        <f t="shared" si="2"/>
        <v>2230.7839999999997</v>
      </c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</row>
    <row r="18" spans="1:40" ht="14" x14ac:dyDescent="0.15">
      <c r="A18" s="199" t="str">
        <f>'Tariffs July 2021'!K12</f>
        <v>Alinta Energy</v>
      </c>
      <c r="B18" s="197">
        <f>'Tariffs July 2021'!G12</f>
        <v>42930</v>
      </c>
      <c r="C18" s="198">
        <f>91*'Tariffs July 2021'!M12/100</f>
        <v>90.09</v>
      </c>
      <c r="D18" s="107">
        <f>$C$5*'Tariffs July 2021'!N12/100</f>
        <v>417.45454545454544</v>
      </c>
      <c r="E18" s="107">
        <v>0</v>
      </c>
      <c r="F18" s="107">
        <v>0</v>
      </c>
      <c r="G18" s="107">
        <f t="shared" si="3"/>
        <v>507.54454545454541</v>
      </c>
      <c r="H18" s="108">
        <f t="shared" si="4"/>
        <v>2030.1781818181817</v>
      </c>
      <c r="I18" s="109">
        <f t="shared" si="2"/>
        <v>2233.1959999999999</v>
      </c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</row>
    <row r="19" spans="1:40" ht="14" x14ac:dyDescent="0.15">
      <c r="A19" s="199" t="str">
        <f>'Tariffs July 2021'!K13</f>
        <v>Q Energy</v>
      </c>
      <c r="B19" s="197">
        <f>'Tariffs July 2021'!G13</f>
        <v>42916</v>
      </c>
      <c r="C19" s="198">
        <f>91*'Tariffs July 2021'!M13/100</f>
        <v>93.903727272727266</v>
      </c>
      <c r="D19" s="107">
        <f>$C$5*'Tariffs July 2021'!N13/100</f>
        <v>411.27272727272725</v>
      </c>
      <c r="E19" s="107">
        <v>0</v>
      </c>
      <c r="F19" s="107">
        <v>0</v>
      </c>
      <c r="G19" s="107">
        <f t="shared" si="3"/>
        <v>505.17645454545453</v>
      </c>
      <c r="H19" s="108">
        <f t="shared" si="4"/>
        <v>2020.7058181818181</v>
      </c>
      <c r="I19" s="109">
        <f t="shared" si="2"/>
        <v>2222.7764000000002</v>
      </c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</row>
    <row r="20" spans="1:40" ht="14" x14ac:dyDescent="0.15">
      <c r="A20" s="199" t="str">
        <f>'Tariffs July 2021'!K14</f>
        <v>1st Energy</v>
      </c>
      <c r="B20" s="197">
        <f>'Tariffs July 2021'!G14</f>
        <v>42916</v>
      </c>
      <c r="C20" s="198">
        <f>91*'Tariffs July 2021'!M14/100</f>
        <v>104.64999999999998</v>
      </c>
      <c r="D20" s="107">
        <f>IF($C$5&gt;='Tariffs July 2021'!P14,('Tariffs July 2021'!P14*'Tariffs July 2021'!N14/100),('Bills Jul''21'!$C$5*'Tariffs July 2021'!N14/100))</f>
        <v>263.24999999999994</v>
      </c>
      <c r="E20" s="107">
        <v>0</v>
      </c>
      <c r="F20" s="107">
        <f>IF($C$5&gt;'Tariffs July 2021'!P14,(('Bills Jul''21'!$C$5-'Tariffs July 2021'!P14)*'Tariffs July 2021'!Q14/100),0)</f>
        <v>148.85</v>
      </c>
      <c r="G20" s="107">
        <f t="shared" si="3"/>
        <v>516.74999999999989</v>
      </c>
      <c r="H20" s="108">
        <f t="shared" si="4"/>
        <v>2066.9999999999995</v>
      </c>
      <c r="I20" s="109">
        <f t="shared" si="2"/>
        <v>2273.6999999999998</v>
      </c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</row>
    <row r="21" spans="1:40" ht="14" x14ac:dyDescent="0.15">
      <c r="A21" s="196" t="str">
        <f>'Tariffs July 2021'!K15</f>
        <v>ReAmped Energy</v>
      </c>
      <c r="B21" s="197">
        <f>'Tariffs July 2021'!G15</f>
        <v>42916</v>
      </c>
      <c r="C21" s="198">
        <f>91*'Tariffs July 2021'!M15/100</f>
        <v>99.19</v>
      </c>
      <c r="D21" s="107">
        <f>$C$5*'Tariffs July 2021'!N15/100</f>
        <v>398.18181818181819</v>
      </c>
      <c r="E21" s="107">
        <v>0</v>
      </c>
      <c r="F21" s="107">
        <v>0</v>
      </c>
      <c r="G21" s="107">
        <f t="shared" si="3"/>
        <v>497.37181818181818</v>
      </c>
      <c r="H21" s="108">
        <f t="shared" si="4"/>
        <v>1989.4872727272727</v>
      </c>
      <c r="I21" s="109">
        <f t="shared" si="2"/>
        <v>2188.4360000000001</v>
      </c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</row>
    <row r="22" spans="1:40" ht="14" x14ac:dyDescent="0.15">
      <c r="A22" s="196" t="str">
        <f>'Tariffs July 2021'!K16</f>
        <v>Powerclub</v>
      </c>
      <c r="B22" s="197">
        <f>'Tariffs July 2021'!G16</f>
        <v>42916</v>
      </c>
      <c r="C22" s="198">
        <f>91*'Tariffs July 2021'!M16/100</f>
        <v>95.822999999999993</v>
      </c>
      <c r="D22" s="107">
        <f>$C$5*'Tariffs July 2021'!N16/100</f>
        <v>408</v>
      </c>
      <c r="E22" s="107">
        <v>0</v>
      </c>
      <c r="F22" s="107">
        <v>0</v>
      </c>
      <c r="G22" s="107">
        <f t="shared" si="3"/>
        <v>503.82299999999998</v>
      </c>
      <c r="H22" s="108">
        <f t="shared" si="4"/>
        <v>2015.2919999999999</v>
      </c>
      <c r="I22" s="109">
        <f t="shared" si="2"/>
        <v>2216.8211999999999</v>
      </c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</row>
    <row r="23" spans="1:40" ht="14" x14ac:dyDescent="0.15">
      <c r="A23" s="196" t="str">
        <f>'Tariffs July 2021'!K17</f>
        <v>CovaU</v>
      </c>
      <c r="B23" s="197">
        <f>'Tariffs July 2021'!G17</f>
        <v>42916</v>
      </c>
      <c r="C23" s="198">
        <f>91*'Tariffs July 2021'!M17/100</f>
        <v>80.989999999999995</v>
      </c>
      <c r="D23" s="107">
        <f>$C$5*'Tariffs July 2021'!N17/100</f>
        <v>412.36363636363632</v>
      </c>
      <c r="E23" s="107">
        <v>0</v>
      </c>
      <c r="F23" s="107">
        <v>0</v>
      </c>
      <c r="G23" s="107">
        <f t="shared" si="3"/>
        <v>493.35363636363633</v>
      </c>
      <c r="H23" s="108">
        <f t="shared" si="4"/>
        <v>1973.4145454545453</v>
      </c>
      <c r="I23" s="109">
        <f t="shared" si="2"/>
        <v>2170.7559999999999</v>
      </c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</row>
    <row r="24" spans="1:40" ht="14" x14ac:dyDescent="0.15">
      <c r="A24" s="196" t="str">
        <f>'Tariffs July 2021'!K18</f>
        <v>Discover Energy</v>
      </c>
      <c r="B24" s="197">
        <f>'Tariffs July 2021'!G18</f>
        <v>42916</v>
      </c>
      <c r="C24" s="198">
        <f>91*'Tariffs July 2021'!M18/100</f>
        <v>65.52</v>
      </c>
      <c r="D24" s="107">
        <f>$C$5*'Tariffs July 2021'!N18/100</f>
        <v>459.81818181818176</v>
      </c>
      <c r="E24" s="107">
        <v>0</v>
      </c>
      <c r="F24" s="107">
        <v>0</v>
      </c>
      <c r="G24" s="107">
        <f t="shared" si="3"/>
        <v>525.33818181818174</v>
      </c>
      <c r="H24" s="108">
        <f t="shared" si="4"/>
        <v>2101.352727272727</v>
      </c>
      <c r="I24" s="109">
        <f t="shared" si="2"/>
        <v>2311.4879999999998</v>
      </c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</row>
    <row r="25" spans="1:40" ht="14" x14ac:dyDescent="0.15">
      <c r="A25" s="196" t="str">
        <f>'Tariffs July 2021'!K19</f>
        <v>Future X Power</v>
      </c>
      <c r="B25" s="197">
        <f>'Tariffs July 2021'!G19</f>
        <v>42916</v>
      </c>
      <c r="C25" s="198">
        <f>91*'Tariffs July 2021'!M19/100</f>
        <v>90.445727272727254</v>
      </c>
      <c r="D25" s="107">
        <f>$C$5*'Tariffs July 2021'!N19/100</f>
        <v>416.72727272727275</v>
      </c>
      <c r="E25" s="107">
        <v>0</v>
      </c>
      <c r="F25" s="107">
        <v>0</v>
      </c>
      <c r="G25" s="107">
        <f t="shared" si="3"/>
        <v>507.173</v>
      </c>
      <c r="H25" s="108">
        <f t="shared" si="4"/>
        <v>2028.692</v>
      </c>
      <c r="I25" s="109">
        <f t="shared" si="2"/>
        <v>2231.5612000000001</v>
      </c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</row>
    <row r="26" spans="1:40" ht="14" x14ac:dyDescent="0.15">
      <c r="A26" s="199" t="str">
        <f>'Tariffs July 2021'!K20</f>
        <v>GloBird Energy</v>
      </c>
      <c r="B26" s="197">
        <f>'Tariffs July 2021'!G20</f>
        <v>42916</v>
      </c>
      <c r="C26" s="198">
        <f>91*'Tariffs July 2021'!M20/100</f>
        <v>109.19999999999999</v>
      </c>
      <c r="D26" s="107">
        <f>IF($C$5&gt;='Tariffs July 2021'!P20,('Tariffs July 2021'!P20*'Tariffs July 2021'!N20/100),('Bills Jul''21'!$C$5*'Tariffs July 2021'!N20/100))</f>
        <v>350.4</v>
      </c>
      <c r="E26" s="107">
        <v>0</v>
      </c>
      <c r="F26" s="107">
        <f>IF($C$5&gt;'Tariffs July 2021'!P20,(('Bills Jul''21'!$C$5-'Tariffs July 2021'!P20)*'Tariffs July 2021'!Q20/100),0)</f>
        <v>38.499999999999993</v>
      </c>
      <c r="G26" s="107">
        <f t="shared" ref="G26:G27" si="5">SUM(C26:F26)</f>
        <v>498.09999999999997</v>
      </c>
      <c r="H26" s="108">
        <f t="shared" si="4"/>
        <v>1992.3999999999999</v>
      </c>
      <c r="I26" s="109">
        <f t="shared" si="2"/>
        <v>2191.64</v>
      </c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</row>
    <row r="27" spans="1:40" ht="14" x14ac:dyDescent="0.15">
      <c r="A27" s="196" t="str">
        <f>'Tariffs July 2021'!K21</f>
        <v>OVO Energy</v>
      </c>
      <c r="B27" s="197">
        <f>'Tariffs July 2021'!G21</f>
        <v>42916</v>
      </c>
      <c r="C27" s="198">
        <f>91*'Tariffs July 2021'!M21/100</f>
        <v>89.179999999999978</v>
      </c>
      <c r="D27" s="107">
        <f>$C$5*'Tariffs July 2021'!N21/100</f>
        <v>403.45454545454544</v>
      </c>
      <c r="E27" s="107">
        <v>0</v>
      </c>
      <c r="F27" s="107">
        <v>0</v>
      </c>
      <c r="G27" s="107">
        <f t="shared" si="5"/>
        <v>492.63454545454545</v>
      </c>
      <c r="H27" s="108">
        <f t="shared" si="4"/>
        <v>1970.5381818181818</v>
      </c>
      <c r="I27" s="109">
        <f t="shared" si="2"/>
        <v>2167.5920000000001</v>
      </c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</row>
    <row r="28" spans="1:40" ht="14" x14ac:dyDescent="0.15">
      <c r="A28" s="199" t="str">
        <f>'Tariffs July 2021'!K22</f>
        <v>Sumo Power</v>
      </c>
      <c r="B28" s="197">
        <f>'Tariffs July 2021'!G22</f>
        <v>42916</v>
      </c>
      <c r="C28" s="198">
        <f>91*'Tariffs July 2021'!M22/100</f>
        <v>117.39</v>
      </c>
      <c r="D28" s="107">
        <f>$C$5*'Tariffs July 2021'!N22/100</f>
        <v>370</v>
      </c>
      <c r="E28" s="107">
        <v>0</v>
      </c>
      <c r="F28" s="107">
        <v>0</v>
      </c>
      <c r="G28" s="107">
        <f t="shared" ref="G28" si="6">SUM(C28:F28)</f>
        <v>487.39</v>
      </c>
      <c r="H28" s="108">
        <f t="shared" si="4"/>
        <v>1949.56</v>
      </c>
      <c r="I28" s="109">
        <f t="shared" si="2"/>
        <v>2144.5160000000001</v>
      </c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</row>
    <row r="29" spans="1:40" ht="14" x14ac:dyDescent="0.15">
      <c r="A29" s="199" t="str">
        <f>'Tariffs July 2021'!K23</f>
        <v>Enova Energy</v>
      </c>
      <c r="B29" s="197">
        <f>'Tariffs July 2021'!G23</f>
        <v>42928</v>
      </c>
      <c r="C29" s="198">
        <f>91*'Tariffs July 2021'!M23/100</f>
        <v>91.827272727272714</v>
      </c>
      <c r="D29" s="107">
        <f>$C$5*'Tariffs July 2021'!N23/100</f>
        <v>414.54545454545456</v>
      </c>
      <c r="E29" s="107">
        <v>0</v>
      </c>
      <c r="F29" s="107">
        <v>0</v>
      </c>
      <c r="G29" s="107">
        <f t="shared" ref="G29:G30" si="7">SUM(C29:F29)</f>
        <v>506.37272727272727</v>
      </c>
      <c r="H29" s="108">
        <f t="shared" ref="H29:H30" si="8">G29*4</f>
        <v>2025.4909090909091</v>
      </c>
      <c r="I29" s="109">
        <f t="shared" ref="I29:I30" si="9">H29*1.1</f>
        <v>2228.04</v>
      </c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</row>
    <row r="30" spans="1:40" ht="14" x14ac:dyDescent="0.15">
      <c r="A30" s="199" t="str">
        <f>'Tariffs July 2021'!K24</f>
        <v>Nectr</v>
      </c>
      <c r="B30" s="197">
        <f>'Tariffs July 2021'!G24</f>
        <v>42936</v>
      </c>
      <c r="C30" s="198">
        <f>91*'Tariffs July 2021'!M24/100</f>
        <v>83.173999999999992</v>
      </c>
      <c r="D30" s="107">
        <f>$C$5*'Tariffs July 2021'!N24/100</f>
        <v>429.99999999999994</v>
      </c>
      <c r="E30" s="107">
        <v>0</v>
      </c>
      <c r="F30" s="107">
        <v>0</v>
      </c>
      <c r="G30" s="107">
        <f t="shared" si="7"/>
        <v>513.17399999999998</v>
      </c>
      <c r="H30" s="108">
        <f t="shared" si="8"/>
        <v>2052.6959999999999</v>
      </c>
      <c r="I30" s="109">
        <f t="shared" si="9"/>
        <v>2257.9656</v>
      </c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</row>
    <row r="31" spans="1:40" customFormat="1" x14ac:dyDescent="0.15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</row>
    <row r="32" spans="1:40" customFormat="1" ht="14" thickBot="1" x14ac:dyDescent="0.2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</row>
    <row r="33" spans="1:40" ht="14" x14ac:dyDescent="0.15">
      <c r="A33" s="99" t="s">
        <v>61</v>
      </c>
      <c r="B33" s="100"/>
      <c r="C33" s="100"/>
      <c r="D33" s="115"/>
      <c r="E33" s="115"/>
      <c r="F33" s="115"/>
      <c r="G33" s="116"/>
      <c r="H33" s="100"/>
      <c r="I33" s="101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</row>
    <row r="34" spans="1:40" ht="14" x14ac:dyDescent="0.15">
      <c r="A34" s="103" t="s">
        <v>6</v>
      </c>
      <c r="B34" s="88"/>
      <c r="C34" s="124">
        <v>2000</v>
      </c>
      <c r="D34" s="117"/>
      <c r="E34" s="117"/>
      <c r="F34" s="117"/>
      <c r="G34" s="118"/>
      <c r="H34" s="88"/>
      <c r="I34" s="10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</row>
    <row r="35" spans="1:40" ht="14" x14ac:dyDescent="0.15">
      <c r="A35" s="103" t="s">
        <v>236</v>
      </c>
      <c r="B35" s="88"/>
      <c r="C35" s="125">
        <v>0.85</v>
      </c>
      <c r="D35" s="117"/>
      <c r="E35" s="117"/>
      <c r="F35" s="117"/>
      <c r="G35" s="118"/>
      <c r="H35" s="88"/>
      <c r="I35" s="10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</row>
    <row r="36" spans="1:40" ht="14" x14ac:dyDescent="0.15">
      <c r="A36" s="103" t="s">
        <v>62</v>
      </c>
      <c r="B36" s="88"/>
      <c r="C36" s="125">
        <v>0.15</v>
      </c>
      <c r="D36" s="117"/>
      <c r="E36" s="117"/>
      <c r="F36" s="117"/>
      <c r="G36" s="118"/>
      <c r="H36" s="88"/>
      <c r="I36" s="10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</row>
    <row r="37" spans="1:40" ht="14" x14ac:dyDescent="0.15">
      <c r="A37" s="103"/>
      <c r="B37" s="88"/>
      <c r="C37" s="117"/>
      <c r="D37" s="117"/>
      <c r="E37" s="117"/>
      <c r="F37" s="117"/>
      <c r="G37" s="118"/>
      <c r="H37" s="88"/>
      <c r="I37" s="10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</row>
    <row r="38" spans="1:40" ht="43" customHeight="1" x14ac:dyDescent="0.15">
      <c r="A38" s="203" t="s">
        <v>161</v>
      </c>
      <c r="B38" s="204" t="s">
        <v>157</v>
      </c>
      <c r="C38" s="205" t="s">
        <v>7</v>
      </c>
      <c r="D38" s="205" t="s">
        <v>42</v>
      </c>
      <c r="E38" s="206" t="s">
        <v>44</v>
      </c>
      <c r="F38" s="205" t="s">
        <v>65</v>
      </c>
      <c r="G38" s="205" t="s">
        <v>78</v>
      </c>
      <c r="H38" s="207" t="s">
        <v>66</v>
      </c>
      <c r="I38" s="208" t="s">
        <v>73</v>
      </c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</row>
    <row r="39" spans="1:40" ht="14" x14ac:dyDescent="0.15">
      <c r="A39" s="105" t="str">
        <f>'Tariffs July 2021'!K25</f>
        <v>AGL</v>
      </c>
      <c r="B39" s="106">
        <f>'Tariffs July 2021'!G25</f>
        <v>42928</v>
      </c>
      <c r="C39" s="107">
        <f>91*'Tariffs July 2021'!M25/100</f>
        <v>99.438181818181818</v>
      </c>
      <c r="D39" s="107">
        <f>($C$34*$C$35)*'Tariffs July 2021'!N25/100</f>
        <v>341.39090909090902</v>
      </c>
      <c r="E39" s="107">
        <v>0</v>
      </c>
      <c r="F39" s="107">
        <f>($C$34*$C$36)*'Tariffs July 2021'!AE25/100</f>
        <v>47.399999999999991</v>
      </c>
      <c r="G39" s="107">
        <f>SUM(C39:F39)</f>
        <v>488.22909090909081</v>
      </c>
      <c r="H39" s="108">
        <f>G39*4</f>
        <v>1952.9163636363633</v>
      </c>
      <c r="I39" s="109">
        <f t="shared" ref="I39:I57" si="10">H39*1.1</f>
        <v>2148.2079999999996</v>
      </c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</row>
    <row r="40" spans="1:40" ht="14" x14ac:dyDescent="0.15">
      <c r="A40" s="105" t="str">
        <f>'Tariffs July 2021'!K26</f>
        <v>Diamond Energy</v>
      </c>
      <c r="B40" s="106">
        <f>'Tariffs July 2021'!G26</f>
        <v>42551</v>
      </c>
      <c r="C40" s="107">
        <f>91*'Tariffs July 2021'!M26/100</f>
        <v>99.19</v>
      </c>
      <c r="D40" s="107">
        <f>($C$34*$C$35)*'Tariffs July 2021'!N26/100</f>
        <v>336.6</v>
      </c>
      <c r="E40" s="107">
        <v>0</v>
      </c>
      <c r="F40" s="107">
        <f>($C$34*$C$36)*'Tariffs July 2021'!AE26/100</f>
        <v>42.991735537190067</v>
      </c>
      <c r="G40" s="107">
        <f t="shared" ref="G40:G50" si="11">SUM(C40:F40)</f>
        <v>478.78173553719012</v>
      </c>
      <c r="H40" s="108">
        <f t="shared" ref="H40:H57" si="12">G40*4</f>
        <v>1915.1269421487605</v>
      </c>
      <c r="I40" s="109">
        <f t="shared" si="10"/>
        <v>2106.6396363636368</v>
      </c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</row>
    <row r="41" spans="1:40" ht="14" x14ac:dyDescent="0.15">
      <c r="A41" s="105" t="str">
        <f>'Tariffs July 2021'!K27</f>
        <v>Dodo Power &amp; Gas</v>
      </c>
      <c r="B41" s="106">
        <f>'Tariffs July 2021'!G27</f>
        <v>42916</v>
      </c>
      <c r="C41" s="107">
        <f>91*'Tariffs July 2021'!M27/100</f>
        <v>97.37</v>
      </c>
      <c r="D41" s="107">
        <f>($C$34*$C$35)*'Tariffs July 2021'!N27/100</f>
        <v>340</v>
      </c>
      <c r="E41" s="107">
        <v>0</v>
      </c>
      <c r="F41" s="107">
        <f>($C$34*$C$36)*'Tariffs July 2021'!AE27/100</f>
        <v>47.263636363636358</v>
      </c>
      <c r="G41" s="107">
        <f t="shared" si="11"/>
        <v>484.63363636363636</v>
      </c>
      <c r="H41" s="108">
        <f t="shared" si="12"/>
        <v>1938.5345454545454</v>
      </c>
      <c r="I41" s="109">
        <f t="shared" si="10"/>
        <v>2132.3879999999999</v>
      </c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</row>
    <row r="42" spans="1:40" ht="14" x14ac:dyDescent="0.15">
      <c r="A42" s="105" t="str">
        <f>'Tariffs July 2021'!K28</f>
        <v>EnergyAustralia</v>
      </c>
      <c r="B42" s="106">
        <f>'Tariffs July 2021'!G28</f>
        <v>42947</v>
      </c>
      <c r="C42" s="107">
        <f>91*'Tariffs July 2021'!M28/100</f>
        <v>86.904999999999987</v>
      </c>
      <c r="D42" s="107">
        <f>($C$34*$C$35)*'Tariffs July 2021'!N28/100</f>
        <v>364.10909090909081</v>
      </c>
      <c r="E42" s="107">
        <v>0</v>
      </c>
      <c r="F42" s="107">
        <f>($C$34*$C$36)*'Tariffs July 2021'!AE28/100</f>
        <v>42.463636363636361</v>
      </c>
      <c r="G42" s="107">
        <f t="shared" si="11"/>
        <v>493.47772727272712</v>
      </c>
      <c r="H42" s="108">
        <f t="shared" si="12"/>
        <v>1973.9109090909085</v>
      </c>
      <c r="I42" s="109">
        <f t="shared" si="10"/>
        <v>2171.3019999999997</v>
      </c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</row>
    <row r="43" spans="1:40" ht="14" x14ac:dyDescent="0.15">
      <c r="A43" s="105" t="str">
        <f>'Tariffs July 2021'!K29</f>
        <v>Origin Energy</v>
      </c>
      <c r="B43" s="106">
        <f>'Tariffs July 2021'!G29</f>
        <v>42916</v>
      </c>
      <c r="C43" s="107">
        <f>91*'Tariffs July 2021'!M29/100</f>
        <v>95.541727272727258</v>
      </c>
      <c r="D43" s="107">
        <f>($C$34*$C$35)*'Tariffs July 2021'!N29/100</f>
        <v>350.35454545454542</v>
      </c>
      <c r="E43" s="107">
        <v>0</v>
      </c>
      <c r="F43" s="107">
        <f>($C$34*$C$36)*'Tariffs July 2021'!AE29/100</f>
        <v>38.915454545454537</v>
      </c>
      <c r="G43" s="107">
        <f t="shared" si="11"/>
        <v>484.81172727272724</v>
      </c>
      <c r="H43" s="108">
        <f t="shared" si="12"/>
        <v>1939.246909090909</v>
      </c>
      <c r="I43" s="109">
        <f t="shared" si="10"/>
        <v>2133.1716000000001</v>
      </c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</row>
    <row r="44" spans="1:40" ht="14" x14ac:dyDescent="0.15">
      <c r="A44" s="105" t="str">
        <f>'Tariffs July 2021'!K30</f>
        <v>Powerdirect</v>
      </c>
      <c r="B44" s="106">
        <f>'Tariffs July 2021'!G30</f>
        <v>42916</v>
      </c>
      <c r="C44" s="107">
        <f>91*'Tariffs July 2021'!M30/100</f>
        <v>99.438181818181818</v>
      </c>
      <c r="D44" s="107">
        <f>($C$34*$C$35)*'Tariffs July 2021'!N30/100</f>
        <v>341.39090909090902</v>
      </c>
      <c r="E44" s="107">
        <v>0</v>
      </c>
      <c r="F44" s="107">
        <f>($C$34*$C$36)*'Tariffs July 2021'!AE30/100</f>
        <v>47.399999999999991</v>
      </c>
      <c r="G44" s="107">
        <f t="shared" si="11"/>
        <v>488.22909090909081</v>
      </c>
      <c r="H44" s="108">
        <f t="shared" si="12"/>
        <v>1952.9163636363633</v>
      </c>
      <c r="I44" s="109">
        <f t="shared" si="10"/>
        <v>2148.2079999999996</v>
      </c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</row>
    <row r="45" spans="1:40" ht="14" x14ac:dyDescent="0.15">
      <c r="A45" s="105" t="str">
        <f>'Tariffs July 2021'!K31</f>
        <v>Simply Energy</v>
      </c>
      <c r="B45" s="106">
        <f>'Tariffs July 2021'!G31</f>
        <v>42916</v>
      </c>
      <c r="C45" s="107">
        <f>91*'Tariffs July 2021'!M31/100</f>
        <v>84.174999999999983</v>
      </c>
      <c r="D45" s="107">
        <f>($C$34*$C$35)*'Tariffs July 2021'!N31/100</f>
        <v>367.35454545454536</v>
      </c>
      <c r="E45" s="107">
        <v>0</v>
      </c>
      <c r="F45" s="107">
        <f>($C$34*$C$36)*'Tariffs July 2021'!AE31/100</f>
        <v>67.36363636363636</v>
      </c>
      <c r="G45" s="107">
        <f t="shared" si="11"/>
        <v>518.89318181818169</v>
      </c>
      <c r="H45" s="108">
        <f t="shared" si="12"/>
        <v>2075.5727272727268</v>
      </c>
      <c r="I45" s="109">
        <f t="shared" si="10"/>
        <v>2283.1299999999997</v>
      </c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</row>
    <row r="46" spans="1:40" ht="14" x14ac:dyDescent="0.15">
      <c r="A46" s="105" t="str">
        <f>'Tariffs July 2021'!K32</f>
        <v>Mojo Power</v>
      </c>
      <c r="B46" s="106">
        <f>'Tariffs July 2021'!G32</f>
        <v>42916</v>
      </c>
      <c r="C46" s="107">
        <f>91*'Tariffs July 2021'!M32/100</f>
        <v>93.903727272727266</v>
      </c>
      <c r="D46" s="107">
        <f>($C$34*$C$35)*'Tariffs July 2021'!N32/100</f>
        <v>348.65454545454543</v>
      </c>
      <c r="E46" s="107">
        <v>0</v>
      </c>
      <c r="F46" s="107">
        <f>($C$34*$C$36)*'Tariffs July 2021'!AE32/100</f>
        <v>47.890909090909084</v>
      </c>
      <c r="G46" s="107">
        <f t="shared" si="11"/>
        <v>490.44918181818178</v>
      </c>
      <c r="H46" s="108">
        <f t="shared" si="12"/>
        <v>1961.7967272727271</v>
      </c>
      <c r="I46" s="109">
        <f t="shared" si="10"/>
        <v>2157.9764</v>
      </c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 s="225"/>
    </row>
    <row r="47" spans="1:40" ht="14" x14ac:dyDescent="0.15">
      <c r="A47" s="105" t="str">
        <f>'Tariffs July 2021'!K33</f>
        <v>Powershop</v>
      </c>
      <c r="B47" s="106">
        <f>'Tariffs July 2021'!G33</f>
        <v>42916</v>
      </c>
      <c r="C47" s="107">
        <f>91*'Tariffs July 2021'!M33/100</f>
        <v>97.37</v>
      </c>
      <c r="D47" s="107">
        <f>($C$34*$C$35)*'Tariffs July 2021'!N33/100</f>
        <v>348.5</v>
      </c>
      <c r="E47" s="107">
        <v>0</v>
      </c>
      <c r="F47" s="107">
        <f>($C$34*$C$36)*'Tariffs July 2021'!AE33/100</f>
        <v>42</v>
      </c>
      <c r="G47" s="107">
        <f t="shared" si="11"/>
        <v>487.87</v>
      </c>
      <c r="H47" s="108">
        <f t="shared" si="12"/>
        <v>1951.48</v>
      </c>
      <c r="I47" s="109">
        <f t="shared" si="10"/>
        <v>2146.6280000000002</v>
      </c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</row>
    <row r="48" spans="1:40" ht="14" x14ac:dyDescent="0.15">
      <c r="A48" s="105" t="str">
        <f>'Tariffs July 2021'!K34</f>
        <v>Red Energy</v>
      </c>
      <c r="B48" s="106">
        <f>'Tariffs July 2021'!G34</f>
        <v>42916</v>
      </c>
      <c r="C48" s="107">
        <f>91*'Tariffs July 2021'!M34/100</f>
        <v>87.359999999999985</v>
      </c>
      <c r="D48" s="107">
        <f>($C$34*$C$35)*'Tariffs July 2021'!N34/100</f>
        <v>356.69090909090903</v>
      </c>
      <c r="E48" s="107">
        <v>0</v>
      </c>
      <c r="F48" s="107">
        <f>($C$34*$C$36)*'Tariffs July 2021'!AE34/100</f>
        <v>48.24545454545455</v>
      </c>
      <c r="G48" s="107">
        <f t="shared" si="11"/>
        <v>492.29636363636359</v>
      </c>
      <c r="H48" s="108">
        <f t="shared" si="12"/>
        <v>1969.1854545454544</v>
      </c>
      <c r="I48" s="109">
        <f t="shared" si="10"/>
        <v>2166.1039999999998</v>
      </c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  <c r="AM48" s="225"/>
      <c r="AN48" s="225"/>
    </row>
    <row r="49" spans="1:40" ht="14" x14ac:dyDescent="0.15">
      <c r="A49" s="19" t="str">
        <f>'Tariffs July 2021'!K35</f>
        <v>Alinta Energy</v>
      </c>
      <c r="B49" s="106">
        <f>'Tariffs July 2021'!G35</f>
        <v>42930</v>
      </c>
      <c r="C49" s="107">
        <f>91*'Tariffs July 2021'!M35/100</f>
        <v>92.547000000000011</v>
      </c>
      <c r="D49" s="107">
        <f>($C$34*$C$35)*'Tariffs July 2021'!N35/100</f>
        <v>354.83636363636361</v>
      </c>
      <c r="E49" s="107">
        <v>0</v>
      </c>
      <c r="F49" s="107">
        <f>($C$34*$C$36)*'Tariffs July 2021'!AE35/100</f>
        <v>44.1</v>
      </c>
      <c r="G49" s="107">
        <f t="shared" si="11"/>
        <v>491.48336363636366</v>
      </c>
      <c r="H49" s="108">
        <f t="shared" si="12"/>
        <v>1965.9334545454547</v>
      </c>
      <c r="I49" s="109">
        <f t="shared" si="10"/>
        <v>2162.5268000000001</v>
      </c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  <c r="AM49" s="225"/>
      <c r="AN49" s="225"/>
    </row>
    <row r="50" spans="1:40" ht="14" x14ac:dyDescent="0.15">
      <c r="A50" s="105" t="str">
        <f>'Tariffs July 2021'!K36</f>
        <v>Q Energy</v>
      </c>
      <c r="B50" s="106">
        <f>'Tariffs July 2021'!G36</f>
        <v>42916</v>
      </c>
      <c r="C50" s="107">
        <f>91*'Tariffs July 2021'!M36/100</f>
        <v>93.903727272727266</v>
      </c>
      <c r="D50" s="107">
        <f>($C$34*$C$35)*'Tariffs July 2021'!N36/100</f>
        <v>348.65454545454543</v>
      </c>
      <c r="E50" s="107">
        <v>0</v>
      </c>
      <c r="F50" s="107">
        <f>($C$34*$C$36)*'Tariffs July 2021'!AE36/100</f>
        <v>47.890909090909084</v>
      </c>
      <c r="G50" s="107">
        <f t="shared" si="11"/>
        <v>490.44918181818178</v>
      </c>
      <c r="H50" s="108">
        <f t="shared" si="12"/>
        <v>1961.7967272727271</v>
      </c>
      <c r="I50" s="109">
        <f t="shared" si="10"/>
        <v>2157.9764</v>
      </c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</row>
    <row r="51" spans="1:40" ht="14" x14ac:dyDescent="0.15">
      <c r="A51" s="19" t="str">
        <f>'Tariffs July 2021'!K37</f>
        <v>1st Energy</v>
      </c>
      <c r="B51" s="106">
        <f>'Tariffs July 2021'!G37</f>
        <v>42916</v>
      </c>
      <c r="C51" s="107">
        <f>91*'Tariffs July 2021'!M37/100</f>
        <v>109.19999999999999</v>
      </c>
      <c r="D51" s="107">
        <f>IF($C$34*$C$35&gt;='Tariffs July 2021'!P37,('Tariffs July 2021'!P37*'Tariffs July 2021'!N37/100),(('Bills Jul''21'!$C$34*'Bills Jul''21'!$C$35)*'Tariffs July 2021'!N37/100))</f>
        <v>263.24999999999994</v>
      </c>
      <c r="E51" s="107">
        <f>IF(($C$34*$C$35&lt;'Tariffs July 2021'!P37),(0),('Bills Jul''21'!$C$34*$C$35-'Tariffs July 2021'!P37)*'Tariffs July 2021'!Q37/100)</f>
        <v>80.149999999999991</v>
      </c>
      <c r="F51" s="107">
        <f>($C$34*$C$36)*'Tariffs July 2021'!AE37/100</f>
        <v>34.199999999999996</v>
      </c>
      <c r="G51" s="107">
        <f>SUM(C51:F51)</f>
        <v>486.7999999999999</v>
      </c>
      <c r="H51" s="108">
        <f t="shared" si="12"/>
        <v>1947.1999999999996</v>
      </c>
      <c r="I51" s="109">
        <f t="shared" si="10"/>
        <v>2141.9199999999996</v>
      </c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</row>
    <row r="52" spans="1:40" ht="14" x14ac:dyDescent="0.15">
      <c r="A52" s="105" t="str">
        <f>'Tariffs July 2021'!K38</f>
        <v>ReAmped Energy</v>
      </c>
      <c r="B52" s="106">
        <f>'Tariffs July 2021'!G38</f>
        <v>42916</v>
      </c>
      <c r="C52" s="107">
        <f>91*'Tariffs July 2021'!M38/100</f>
        <v>93.390818181818176</v>
      </c>
      <c r="D52" s="107">
        <f>($C$34*$C$35)*'Tariffs July 2021'!N38/100</f>
        <v>338.45454545454544</v>
      </c>
      <c r="E52" s="107">
        <v>0</v>
      </c>
      <c r="F52" s="107">
        <f>($C$34*$C$36)*'Tariffs July 2021'!AE38/100</f>
        <v>50.999999999999993</v>
      </c>
      <c r="G52" s="107">
        <f t="shared" ref="G52:G55" si="13">SUM(C52:F52)</f>
        <v>482.84536363636363</v>
      </c>
      <c r="H52" s="108">
        <f t="shared" si="12"/>
        <v>1931.3814545454545</v>
      </c>
      <c r="I52" s="109">
        <f t="shared" si="10"/>
        <v>2124.5196000000001</v>
      </c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</row>
    <row r="53" spans="1:40" ht="14" x14ac:dyDescent="0.15">
      <c r="A53" s="105" t="str">
        <f>'Tariffs July 2021'!K39</f>
        <v>CovaU</v>
      </c>
      <c r="B53" s="106">
        <f>'Tariffs July 2021'!G39</f>
        <v>42916</v>
      </c>
      <c r="C53" s="107">
        <f>91*'Tariffs July 2021'!M39/100</f>
        <v>80.989999999999995</v>
      </c>
      <c r="D53" s="107">
        <f>($C$34*$C$35)*'Tariffs July 2021'!N39/100</f>
        <v>350.5090909090909</v>
      </c>
      <c r="E53" s="107">
        <v>0</v>
      </c>
      <c r="F53" s="107">
        <f>($C$34*$C$36)*'Tariffs July 2021'!AE39/100</f>
        <v>43.25454545454545</v>
      </c>
      <c r="G53" s="107">
        <f t="shared" si="13"/>
        <v>474.75363636363636</v>
      </c>
      <c r="H53" s="108">
        <f t="shared" si="12"/>
        <v>1899.0145454545454</v>
      </c>
      <c r="I53" s="109">
        <f t="shared" si="10"/>
        <v>2088.9160000000002</v>
      </c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</row>
    <row r="54" spans="1:40" ht="14" x14ac:dyDescent="0.15">
      <c r="A54" s="105" t="str">
        <f>'Tariffs July 2021'!K40</f>
        <v>Discover Energy</v>
      </c>
      <c r="B54" s="106">
        <f>'Tariffs July 2021'!G40</f>
        <v>42916</v>
      </c>
      <c r="C54" s="107">
        <f>91*'Tariffs July 2021'!M40/100</f>
        <v>68.183818181818182</v>
      </c>
      <c r="D54" s="107">
        <f>($C$34*$C$35)*'Tariffs July 2021'!N40/100</f>
        <v>390.84545454545446</v>
      </c>
      <c r="E54" s="107">
        <v>0</v>
      </c>
      <c r="F54" s="107">
        <f>($C$34*$C$36)*'Tariffs July 2021'!AE40/100</f>
        <v>46.22727272727272</v>
      </c>
      <c r="G54" s="107">
        <f t="shared" si="13"/>
        <v>505.2565454545454</v>
      </c>
      <c r="H54" s="108">
        <f t="shared" si="12"/>
        <v>2021.0261818181816</v>
      </c>
      <c r="I54" s="109">
        <f t="shared" si="10"/>
        <v>2223.1288</v>
      </c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</row>
    <row r="55" spans="1:40" ht="14" x14ac:dyDescent="0.15">
      <c r="A55" s="105" t="str">
        <f>'Tariffs July 2021'!K41</f>
        <v>Future X Power</v>
      </c>
      <c r="B55" s="106">
        <f>'Tariffs July 2021'!G41</f>
        <v>42916</v>
      </c>
      <c r="C55" s="107">
        <f>91*'Tariffs July 2021'!M41/100</f>
        <v>90.445727272727254</v>
      </c>
      <c r="D55" s="107">
        <f>($C$34*$C$35)*'Tariffs July 2021'!N41/100</f>
        <v>354.21818181818185</v>
      </c>
      <c r="E55" s="107">
        <v>0</v>
      </c>
      <c r="F55" s="107">
        <f>($C$34*$C$36)*'Tariffs July 2021'!AE41/100</f>
        <v>47.18181818181818</v>
      </c>
      <c r="G55" s="107">
        <f t="shared" si="13"/>
        <v>491.84572727272729</v>
      </c>
      <c r="H55" s="108">
        <f t="shared" si="12"/>
        <v>1967.3829090909092</v>
      </c>
      <c r="I55" s="109">
        <f t="shared" si="10"/>
        <v>2164.1212</v>
      </c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</row>
    <row r="56" spans="1:40" ht="14" x14ac:dyDescent="0.15">
      <c r="A56" s="19" t="str">
        <f>'Tariffs July 2021'!K42</f>
        <v>GloBird Energy</v>
      </c>
      <c r="B56" s="106">
        <f>'Tariffs July 2021'!G42</f>
        <v>42916</v>
      </c>
      <c r="C56" s="107">
        <f>91*'Tariffs July 2021'!M42/100</f>
        <v>109.19999999999999</v>
      </c>
      <c r="D56" s="107">
        <f>IF($C$34*$C$35&gt;='Tariffs July 2021'!P42,('Tariffs July 2021'!P42*'Tariffs July 2021'!N42/100),(('Bills Jul''21'!$C$34*'Bills Jul''21'!$C$35)*'Tariffs July 2021'!N42/100))</f>
        <v>326.39999999999998</v>
      </c>
      <c r="E56" s="107">
        <f>IF(($C$34*$C$35&lt;'Tariffs July 2021'!P42),(0),('Bills Jul''21'!$C$34*$C$35-'Tariffs July 2021'!P42)*'Tariffs July 2021'!Q42/100)</f>
        <v>0</v>
      </c>
      <c r="F56" s="107">
        <f>($C$34*$C$36)*'Tariffs July 2021'!AE42/100</f>
        <v>47.099999999999994</v>
      </c>
      <c r="G56" s="107">
        <f>SUM(C56:F56)</f>
        <v>482.69999999999993</v>
      </c>
      <c r="H56" s="108">
        <f t="shared" si="12"/>
        <v>1930.7999999999997</v>
      </c>
      <c r="I56" s="109">
        <f t="shared" si="10"/>
        <v>2123.8799999999997</v>
      </c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</row>
    <row r="57" spans="1:40" ht="14" x14ac:dyDescent="0.15">
      <c r="A57" s="199" t="str">
        <f>'Tariffs July 2021'!K43</f>
        <v>Sumo Power</v>
      </c>
      <c r="B57" s="197">
        <f>'Tariffs July 2021'!G43</f>
        <v>42916</v>
      </c>
      <c r="C57" s="198">
        <f>91*'Tariffs July 2021'!M43/100</f>
        <v>120.11999999999998</v>
      </c>
      <c r="D57" s="107">
        <f>($C$34*$C$35)*'Tariffs July 2021'!N43/100</f>
        <v>314.5</v>
      </c>
      <c r="E57" s="107">
        <v>0</v>
      </c>
      <c r="F57" s="107">
        <f>($C$34*$C$36)*'Tariffs July 2021'!AE43/100</f>
        <v>44.999999999999993</v>
      </c>
      <c r="G57" s="107">
        <f t="shared" ref="G57" si="14">SUM(C57:F57)</f>
        <v>479.62</v>
      </c>
      <c r="H57" s="108">
        <f t="shared" si="12"/>
        <v>1918.48</v>
      </c>
      <c r="I57" s="109">
        <f t="shared" si="10"/>
        <v>2110.328</v>
      </c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</row>
    <row r="58" spans="1:40" ht="14" x14ac:dyDescent="0.15">
      <c r="A58" s="199" t="str">
        <f>'Tariffs July 2021'!K44</f>
        <v>Enova Energy</v>
      </c>
      <c r="B58" s="197">
        <f>'Tariffs July 2021'!G44</f>
        <v>42928</v>
      </c>
      <c r="C58" s="198">
        <f>91*'Tariffs July 2021'!M44/100</f>
        <v>95.136363636363626</v>
      </c>
      <c r="D58" s="107">
        <f>($C$34*$C$35)*'Tariffs July 2021'!N44/100</f>
        <v>352.36363636363632</v>
      </c>
      <c r="E58" s="107">
        <v>1</v>
      </c>
      <c r="F58" s="107">
        <f>($C$34*$C$36)*'Tariffs July 2021'!AE44/100</f>
        <v>40.909090909090907</v>
      </c>
      <c r="G58" s="107">
        <f t="shared" ref="G58:G59" si="15">SUM(C58:F58)</f>
        <v>489.40909090909088</v>
      </c>
      <c r="H58" s="108">
        <f t="shared" ref="H58:H59" si="16">G58*4</f>
        <v>1957.6363636363635</v>
      </c>
      <c r="I58" s="109">
        <f t="shared" ref="I58:I59" si="17">H58*1.1</f>
        <v>2153.4</v>
      </c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</row>
    <row r="59" spans="1:40" ht="14" x14ac:dyDescent="0.15">
      <c r="A59" s="199" t="str">
        <f>'Tariffs July 2021'!K45</f>
        <v>Nectr</v>
      </c>
      <c r="B59" s="197">
        <f>'Tariffs July 2021'!G45</f>
        <v>42936</v>
      </c>
      <c r="C59" s="198">
        <f>91*'Tariffs July 2021'!M45/100</f>
        <v>83.173999999999992</v>
      </c>
      <c r="D59" s="107">
        <f>($C$34*$C$35)*'Tariffs July 2021'!N45/100</f>
        <v>365.49999999999994</v>
      </c>
      <c r="E59" s="107">
        <v>2</v>
      </c>
      <c r="F59" s="107">
        <f>($C$34*$C$36)*'Tariffs July 2021'!AE45/100</f>
        <v>47.699999999999989</v>
      </c>
      <c r="G59" s="107">
        <f t="shared" si="15"/>
        <v>498.37399999999991</v>
      </c>
      <c r="H59" s="108">
        <f t="shared" si="16"/>
        <v>1993.4959999999996</v>
      </c>
      <c r="I59" s="109">
        <f t="shared" si="17"/>
        <v>2192.8455999999996</v>
      </c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  <c r="AN59" s="225"/>
    </row>
    <row r="60" spans="1:40" customFormat="1" x14ac:dyDescent="0.15">
      <c r="A60" s="225"/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</row>
    <row r="61" spans="1:40" customFormat="1" ht="14" thickBot="1" x14ac:dyDescent="0.2">
      <c r="A61" s="225"/>
      <c r="B61" s="225"/>
      <c r="C61" s="225"/>
      <c r="D61" s="225"/>
      <c r="E61" s="225"/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</row>
    <row r="62" spans="1:40" ht="14" x14ac:dyDescent="0.15">
      <c r="A62" s="99" t="s">
        <v>67</v>
      </c>
      <c r="B62" s="100"/>
      <c r="C62" s="100"/>
      <c r="D62" s="115"/>
      <c r="E62" s="115"/>
      <c r="F62" s="115"/>
      <c r="G62" s="116"/>
      <c r="H62" s="100"/>
      <c r="I62" s="101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</row>
    <row r="63" spans="1:40" ht="14" x14ac:dyDescent="0.15">
      <c r="A63" s="103" t="s">
        <v>6</v>
      </c>
      <c r="B63" s="88"/>
      <c r="C63" s="124">
        <v>2000</v>
      </c>
      <c r="D63" s="117"/>
      <c r="E63" s="117"/>
      <c r="F63" s="117"/>
      <c r="G63" s="118"/>
      <c r="H63" s="88"/>
      <c r="I63" s="104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</row>
    <row r="64" spans="1:40" ht="14" x14ac:dyDescent="0.15">
      <c r="A64" s="103" t="s">
        <v>236</v>
      </c>
      <c r="B64" s="88"/>
      <c r="C64" s="125">
        <v>0.85</v>
      </c>
      <c r="D64" s="117"/>
      <c r="E64" s="117"/>
      <c r="F64" s="117"/>
      <c r="G64" s="118"/>
      <c r="H64" s="88"/>
      <c r="I64" s="104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</row>
    <row r="65" spans="1:40" ht="14" x14ac:dyDescent="0.15">
      <c r="A65" s="103" t="s">
        <v>62</v>
      </c>
      <c r="B65" s="88"/>
      <c r="C65" s="125">
        <v>0.15</v>
      </c>
      <c r="D65" s="117"/>
      <c r="E65" s="117"/>
      <c r="F65" s="117"/>
      <c r="G65" s="118"/>
      <c r="H65" s="88"/>
      <c r="I65" s="104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</row>
    <row r="66" spans="1:40" ht="14" x14ac:dyDescent="0.15">
      <c r="A66" s="103"/>
      <c r="B66" s="88"/>
      <c r="C66" s="117"/>
      <c r="D66" s="117"/>
      <c r="E66" s="117"/>
      <c r="F66" s="117"/>
      <c r="G66" s="118"/>
      <c r="H66" s="88"/>
      <c r="I66" s="104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</row>
    <row r="67" spans="1:40" ht="43" customHeight="1" x14ac:dyDescent="0.15">
      <c r="A67" s="203" t="s">
        <v>161</v>
      </c>
      <c r="B67" s="204" t="s">
        <v>157</v>
      </c>
      <c r="C67" s="205" t="s">
        <v>7</v>
      </c>
      <c r="D67" s="205" t="s">
        <v>42</v>
      </c>
      <c r="E67" s="206" t="s">
        <v>44</v>
      </c>
      <c r="F67" s="205" t="s">
        <v>65</v>
      </c>
      <c r="G67" s="205" t="s">
        <v>78</v>
      </c>
      <c r="H67" s="207" t="s">
        <v>66</v>
      </c>
      <c r="I67" s="208" t="s">
        <v>73</v>
      </c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</row>
    <row r="68" spans="1:40" ht="14" x14ac:dyDescent="0.15">
      <c r="A68" s="105" t="str">
        <f>'Tariffs July 2021'!K46</f>
        <v>AGL</v>
      </c>
      <c r="B68" s="106">
        <f>'Tariffs July 2021'!G46</f>
        <v>42928</v>
      </c>
      <c r="C68" s="107">
        <f>91*'Tariffs July 2021'!M46/100</f>
        <v>99.438181818181818</v>
      </c>
      <c r="D68" s="107">
        <f>($C$63*$C$64)*'Tariffs July 2021'!N46/100</f>
        <v>341.39090909090902</v>
      </c>
      <c r="E68" s="107">
        <v>0</v>
      </c>
      <c r="F68" s="107">
        <f>($C$63*$C$65)*'Tariffs July 2021'!AE46/100</f>
        <v>47.399999999999991</v>
      </c>
      <c r="G68" s="107">
        <f>SUM(C68:F68)</f>
        <v>488.22909090909081</v>
      </c>
      <c r="H68" s="108">
        <f>G68*4</f>
        <v>1952.9163636363633</v>
      </c>
      <c r="I68" s="109">
        <f t="shared" ref="I68:I86" si="18">H68*1.1</f>
        <v>2148.2079999999996</v>
      </c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</row>
    <row r="69" spans="1:40" ht="14" x14ac:dyDescent="0.15">
      <c r="A69" s="105" t="str">
        <f>'Tariffs July 2021'!K47</f>
        <v>Diamond Energy</v>
      </c>
      <c r="B69" s="106">
        <f>'Tariffs July 2021'!G47</f>
        <v>42551</v>
      </c>
      <c r="C69" s="107">
        <f>91*'Tariffs July 2021'!M47/100</f>
        <v>99.19</v>
      </c>
      <c r="D69" s="107">
        <f>($C$63*$C$64)*'Tariffs July 2021'!N47/100</f>
        <v>336.6</v>
      </c>
      <c r="E69" s="107">
        <v>0</v>
      </c>
      <c r="F69" s="107">
        <f>($C$63*$C$65)*'Tariffs July 2021'!AE47/100</f>
        <v>42.991735537190067</v>
      </c>
      <c r="G69" s="107">
        <f t="shared" ref="G69:G86" si="19">SUM(C69:F69)</f>
        <v>478.78173553719012</v>
      </c>
      <c r="H69" s="108">
        <f t="shared" ref="H69:H86" si="20">G69*4</f>
        <v>1915.1269421487605</v>
      </c>
      <c r="I69" s="109">
        <f t="shared" si="18"/>
        <v>2106.6396363636368</v>
      </c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</row>
    <row r="70" spans="1:40" ht="14" x14ac:dyDescent="0.15">
      <c r="A70" s="105" t="str">
        <f>'Tariffs July 2021'!K48</f>
        <v>Dodo Power &amp; Gas</v>
      </c>
      <c r="B70" s="106">
        <f>'Tariffs July 2021'!G48</f>
        <v>42916</v>
      </c>
      <c r="C70" s="107">
        <f>91*'Tariffs July 2021'!M48/100</f>
        <v>97.37</v>
      </c>
      <c r="D70" s="107">
        <f>($C$63*$C$64)*'Tariffs July 2021'!N48/100</f>
        <v>340</v>
      </c>
      <c r="E70" s="107">
        <v>0</v>
      </c>
      <c r="F70" s="107">
        <f>($C$63*$C$65)*'Tariffs July 2021'!AE48/100</f>
        <v>47.263636363636358</v>
      </c>
      <c r="G70" s="107">
        <f t="shared" si="19"/>
        <v>484.63363636363636</v>
      </c>
      <c r="H70" s="108">
        <f t="shared" si="20"/>
        <v>1938.5345454545454</v>
      </c>
      <c r="I70" s="109">
        <f t="shared" si="18"/>
        <v>2132.3879999999999</v>
      </c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  <c r="AI70" s="225"/>
      <c r="AJ70" s="225"/>
      <c r="AK70" s="225"/>
      <c r="AL70" s="225"/>
      <c r="AM70" s="225"/>
      <c r="AN70" s="225"/>
    </row>
    <row r="71" spans="1:40" ht="14" x14ac:dyDescent="0.15">
      <c r="A71" s="105" t="str">
        <f>'Tariffs July 2021'!K49</f>
        <v>EnergyAustralia</v>
      </c>
      <c r="B71" s="106">
        <f>'Tariffs July 2021'!G49</f>
        <v>42947</v>
      </c>
      <c r="C71" s="107">
        <f>91*'Tariffs July 2021'!M49/100</f>
        <v>86.904999999999987</v>
      </c>
      <c r="D71" s="107">
        <f>($C$63*$C$64)*'Tariffs July 2021'!N49/100</f>
        <v>364.10909090909081</v>
      </c>
      <c r="E71" s="107">
        <v>0</v>
      </c>
      <c r="F71" s="107">
        <f>($C$63*$C$65)*'Tariffs July 2021'!AE49/100</f>
        <v>46.063636363636363</v>
      </c>
      <c r="G71" s="107">
        <f t="shared" si="19"/>
        <v>497.07772727272715</v>
      </c>
      <c r="H71" s="108">
        <f t="shared" si="20"/>
        <v>1988.3109090909086</v>
      </c>
      <c r="I71" s="109">
        <f t="shared" si="18"/>
        <v>2187.1419999999998</v>
      </c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</row>
    <row r="72" spans="1:40" ht="14" x14ac:dyDescent="0.15">
      <c r="A72" s="105" t="str">
        <f>'Tariffs July 2021'!K50</f>
        <v>Origin Energy</v>
      </c>
      <c r="B72" s="106">
        <f>'Tariffs July 2021'!G50</f>
        <v>42916</v>
      </c>
      <c r="C72" s="107">
        <f>91*'Tariffs July 2021'!M50/100</f>
        <v>95.541727272727258</v>
      </c>
      <c r="D72" s="107">
        <f>($C$63*$C$64)*'Tariffs July 2021'!N50/100</f>
        <v>350.35454545454542</v>
      </c>
      <c r="E72" s="107">
        <v>0</v>
      </c>
      <c r="F72" s="107">
        <f>($C$63*$C$65)*'Tariffs July 2021'!AE50/100</f>
        <v>46.169999999999987</v>
      </c>
      <c r="G72" s="107">
        <f t="shared" si="19"/>
        <v>492.06627272727269</v>
      </c>
      <c r="H72" s="108">
        <f t="shared" si="20"/>
        <v>1968.2650909090908</v>
      </c>
      <c r="I72" s="109">
        <f t="shared" si="18"/>
        <v>2165.0916000000002</v>
      </c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</row>
    <row r="73" spans="1:40" ht="14" x14ac:dyDescent="0.15">
      <c r="A73" s="105" t="str">
        <f>'Tariffs July 2021'!K51</f>
        <v>Powerdirect</v>
      </c>
      <c r="B73" s="106">
        <f>'Tariffs July 2021'!G51</f>
        <v>42916</v>
      </c>
      <c r="C73" s="107">
        <f>91*'Tariffs July 2021'!M51/100</f>
        <v>99.438181818181818</v>
      </c>
      <c r="D73" s="107">
        <f>($C$63*$C$64)*'Tariffs July 2021'!N51/100</f>
        <v>341.39090909090902</v>
      </c>
      <c r="E73" s="107">
        <v>0</v>
      </c>
      <c r="F73" s="107">
        <f>($C$63*$C$65)*'Tariffs July 2021'!AE51/100</f>
        <v>47.399999999999991</v>
      </c>
      <c r="G73" s="107">
        <f t="shared" si="19"/>
        <v>488.22909090909081</v>
      </c>
      <c r="H73" s="108">
        <f t="shared" si="20"/>
        <v>1952.9163636363633</v>
      </c>
      <c r="I73" s="109">
        <f t="shared" si="18"/>
        <v>2148.2079999999996</v>
      </c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  <c r="AI73" s="225"/>
      <c r="AJ73" s="225"/>
      <c r="AK73" s="225"/>
      <c r="AL73" s="225"/>
      <c r="AM73" s="225"/>
      <c r="AN73" s="225"/>
    </row>
    <row r="74" spans="1:40" ht="14" x14ac:dyDescent="0.15">
      <c r="A74" s="105" t="str">
        <f>'Tariffs July 2021'!K52</f>
        <v>Simply Energy</v>
      </c>
      <c r="B74" s="106">
        <f>'Tariffs July 2021'!G52</f>
        <v>42916</v>
      </c>
      <c r="C74" s="107">
        <f>91*'Tariffs July 2021'!M52/100</f>
        <v>84.174999999999983</v>
      </c>
      <c r="D74" s="107">
        <f>($C$63*$C$64)*'Tariffs July 2021'!N52/100</f>
        <v>367.35454545454536</v>
      </c>
      <c r="E74" s="107">
        <v>0</v>
      </c>
      <c r="F74" s="107">
        <f>($C$63*$C$65)*'Tariffs July 2021'!AE52/100</f>
        <v>67.36363636363636</v>
      </c>
      <c r="G74" s="107">
        <f t="shared" si="19"/>
        <v>518.89318181818169</v>
      </c>
      <c r="H74" s="108">
        <f t="shared" si="20"/>
        <v>2075.5727272727268</v>
      </c>
      <c r="I74" s="109">
        <f t="shared" si="18"/>
        <v>2283.1299999999997</v>
      </c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25"/>
      <c r="AK74" s="225"/>
      <c r="AL74" s="225"/>
      <c r="AM74" s="225"/>
      <c r="AN74" s="225"/>
    </row>
    <row r="75" spans="1:40" ht="14" x14ac:dyDescent="0.15">
      <c r="A75" s="105" t="str">
        <f>'Tariffs July 2021'!K53</f>
        <v>Mojo Power</v>
      </c>
      <c r="B75" s="106">
        <f>'Tariffs July 2021'!G53</f>
        <v>42916</v>
      </c>
      <c r="C75" s="107">
        <f>91*'Tariffs July 2021'!M53/100</f>
        <v>93.903727272727266</v>
      </c>
      <c r="D75" s="107">
        <f>($C$63*$C$64)*'Tariffs July 2021'!N53/100</f>
        <v>343.55454545454546</v>
      </c>
      <c r="E75" s="107">
        <v>0</v>
      </c>
      <c r="F75" s="107">
        <f>($C$63*$C$65)*'Tariffs July 2021'!AE53/100</f>
        <v>49.990909090909078</v>
      </c>
      <c r="G75" s="107">
        <f t="shared" si="19"/>
        <v>487.44918181818184</v>
      </c>
      <c r="H75" s="108">
        <f t="shared" si="20"/>
        <v>1949.7967272727274</v>
      </c>
      <c r="I75" s="109">
        <f t="shared" si="18"/>
        <v>2144.7764000000002</v>
      </c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</row>
    <row r="76" spans="1:40" ht="14" x14ac:dyDescent="0.15">
      <c r="A76" s="105" t="str">
        <f>'Tariffs July 2021'!K54</f>
        <v>Powershop</v>
      </c>
      <c r="B76" s="106">
        <f>'Tariffs July 2021'!G54</f>
        <v>42916</v>
      </c>
      <c r="C76" s="107">
        <f>91*'Tariffs July 2021'!M54/100</f>
        <v>97.37</v>
      </c>
      <c r="D76" s="107">
        <f>($C$63*$C$64)*'Tariffs July 2021'!N54/100</f>
        <v>348.5</v>
      </c>
      <c r="E76" s="107">
        <v>0</v>
      </c>
      <c r="F76" s="107">
        <f>($C$63*$C$65)*'Tariffs July 2021'!AE54/100</f>
        <v>42</v>
      </c>
      <c r="G76" s="107">
        <f t="shared" si="19"/>
        <v>487.87</v>
      </c>
      <c r="H76" s="108">
        <f t="shared" si="20"/>
        <v>1951.48</v>
      </c>
      <c r="I76" s="109">
        <f t="shared" si="18"/>
        <v>2146.6280000000002</v>
      </c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</row>
    <row r="77" spans="1:40" ht="14" x14ac:dyDescent="0.15">
      <c r="A77" s="105" t="str">
        <f>'Tariffs July 2021'!K55</f>
        <v>Red Energy</v>
      </c>
      <c r="B77" s="106">
        <f>'Tariffs July 2021'!G55</f>
        <v>42916</v>
      </c>
      <c r="C77" s="107">
        <f>91*'Tariffs July 2021'!M55/100</f>
        <v>87.359999999999985</v>
      </c>
      <c r="D77" s="107">
        <f>($C$63*$C$64)*'Tariffs July 2021'!N55/100</f>
        <v>356.69090909090903</v>
      </c>
      <c r="E77" s="107">
        <v>0</v>
      </c>
      <c r="F77" s="107">
        <f>($C$63*$C$65)*'Tariffs July 2021'!AE55/100</f>
        <v>48.24545454545455</v>
      </c>
      <c r="G77" s="107">
        <f t="shared" si="19"/>
        <v>492.29636363636359</v>
      </c>
      <c r="H77" s="108">
        <f t="shared" si="20"/>
        <v>1969.1854545454544</v>
      </c>
      <c r="I77" s="109">
        <f t="shared" si="18"/>
        <v>2166.1039999999998</v>
      </c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</row>
    <row r="78" spans="1:40" ht="14" x14ac:dyDescent="0.15">
      <c r="A78" s="19" t="str">
        <f>'Tariffs July 2021'!K56</f>
        <v>Alinta Energy</v>
      </c>
      <c r="B78" s="106">
        <f>'Tariffs July 2021'!G56</f>
        <v>42930</v>
      </c>
      <c r="C78" s="107">
        <f>91*'Tariffs July 2021'!M56/100</f>
        <v>92.547000000000011</v>
      </c>
      <c r="D78" s="107">
        <f>($C$63*$C$64)*'Tariffs July 2021'!N56/100</f>
        <v>354.83636363636361</v>
      </c>
      <c r="E78" s="107">
        <v>0</v>
      </c>
      <c r="F78" s="107">
        <f>($C$63*$C$65)*'Tariffs July 2021'!AE56/100</f>
        <v>44.7</v>
      </c>
      <c r="G78" s="107">
        <f t="shared" si="19"/>
        <v>492.08336363636363</v>
      </c>
      <c r="H78" s="108">
        <f t="shared" si="20"/>
        <v>1968.3334545454545</v>
      </c>
      <c r="I78" s="109">
        <f t="shared" si="18"/>
        <v>2165.1668</v>
      </c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  <c r="AI78" s="225"/>
      <c r="AJ78" s="225"/>
      <c r="AK78" s="225"/>
      <c r="AL78" s="225"/>
      <c r="AM78" s="225"/>
      <c r="AN78" s="225"/>
    </row>
    <row r="79" spans="1:40" ht="14" x14ac:dyDescent="0.15">
      <c r="A79" s="105" t="str">
        <f>'Tariffs July 2021'!K57</f>
        <v>Q Energy</v>
      </c>
      <c r="B79" s="106">
        <f>'Tariffs July 2021'!G57</f>
        <v>42916</v>
      </c>
      <c r="C79" s="107">
        <f>91*'Tariffs July 2021'!M57/100</f>
        <v>93.903727272727266</v>
      </c>
      <c r="D79" s="107">
        <f>($C$63*$C$64)*'Tariffs July 2021'!N57/100</f>
        <v>343.55454545454546</v>
      </c>
      <c r="E79" s="107">
        <v>0</v>
      </c>
      <c r="F79" s="107">
        <f>($C$63*$C$65)*'Tariffs July 2021'!AE57/100</f>
        <v>49.990909090909078</v>
      </c>
      <c r="G79" s="107">
        <f t="shared" si="19"/>
        <v>487.44918181818184</v>
      </c>
      <c r="H79" s="108">
        <f t="shared" si="20"/>
        <v>1949.7967272727274</v>
      </c>
      <c r="I79" s="109">
        <f t="shared" si="18"/>
        <v>2144.7764000000002</v>
      </c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</row>
    <row r="80" spans="1:40" ht="14" x14ac:dyDescent="0.15">
      <c r="A80" s="19" t="str">
        <f>'Tariffs July 2021'!K58</f>
        <v>1st Energy</v>
      </c>
      <c r="B80" s="106">
        <f>'Tariffs July 2021'!G58</f>
        <v>42916</v>
      </c>
      <c r="C80" s="107">
        <f>91*'Tariffs July 2021'!M58/100</f>
        <v>109.19999999999999</v>
      </c>
      <c r="D80" s="107">
        <f>IF($C$63*$C$63&gt;='Tariffs July 2021'!P58,('Tariffs July 2021'!P58*'Tariffs July 2021'!N58/100),(('Bills Jul''21'!$C$63*'Bills Jul''21'!$C$64)*'Tariffs July 2021'!N58/100))</f>
        <v>263.24999999999994</v>
      </c>
      <c r="E80" s="107">
        <f>IF(($C$63*$C$64&lt;'Tariffs July 2021'!P58),(0),('Bills Jul''21'!$C$63*$C$64-'Tariffs July 2021'!P58)*'Tariffs July 2021'!Q58/100)</f>
        <v>80.149999999999991</v>
      </c>
      <c r="F80" s="107">
        <f>($C$63*$C$65)*'Tariffs July 2021'!AE58/100</f>
        <v>44.1</v>
      </c>
      <c r="G80" s="107">
        <f t="shared" si="19"/>
        <v>496.69999999999993</v>
      </c>
      <c r="H80" s="108">
        <f t="shared" si="20"/>
        <v>1986.7999999999997</v>
      </c>
      <c r="I80" s="109">
        <f t="shared" si="18"/>
        <v>2185.48</v>
      </c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</row>
    <row r="81" spans="1:40" ht="14" x14ac:dyDescent="0.15">
      <c r="A81" s="105" t="str">
        <f>'Tariffs July 2021'!K59</f>
        <v>ReAmped Energy</v>
      </c>
      <c r="B81" s="106">
        <f>'Tariffs July 2021'!G59</f>
        <v>42916</v>
      </c>
      <c r="C81" s="107">
        <f>91*'Tariffs July 2021'!M59/100</f>
        <v>93.390818181818176</v>
      </c>
      <c r="D81" s="107">
        <f>($C$63*$C$64)*'Tariffs July 2021'!N59/100</f>
        <v>338.45454545454544</v>
      </c>
      <c r="E81" s="107">
        <v>0</v>
      </c>
      <c r="F81" s="107">
        <f>($C$63*$C$65)*'Tariffs July 2021'!AE59/100</f>
        <v>50.999999999999993</v>
      </c>
      <c r="G81" s="107">
        <f t="shared" si="19"/>
        <v>482.84536363636363</v>
      </c>
      <c r="H81" s="108">
        <f t="shared" si="20"/>
        <v>1931.3814545454545</v>
      </c>
      <c r="I81" s="109">
        <f t="shared" si="18"/>
        <v>2124.5196000000001</v>
      </c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</row>
    <row r="82" spans="1:40" ht="14" x14ac:dyDescent="0.15">
      <c r="A82" s="105" t="str">
        <f>'Tariffs July 2021'!K60</f>
        <v>CovaU</v>
      </c>
      <c r="B82" s="106">
        <f>'Tariffs July 2021'!G60</f>
        <v>42916</v>
      </c>
      <c r="C82" s="107">
        <f>91*'Tariffs July 2021'!M60/100</f>
        <v>80.989999999999995</v>
      </c>
      <c r="D82" s="107">
        <f>($C$63*$C$64)*'Tariffs July 2021'!N60/100</f>
        <v>350.5090909090909</v>
      </c>
      <c r="E82" s="107">
        <v>0</v>
      </c>
      <c r="F82" s="107">
        <f>($C$63*$C$65)*'Tariffs July 2021'!AE60/100</f>
        <v>54</v>
      </c>
      <c r="G82" s="107">
        <f t="shared" si="19"/>
        <v>485.49909090909091</v>
      </c>
      <c r="H82" s="108">
        <f t="shared" si="20"/>
        <v>1941.9963636363636</v>
      </c>
      <c r="I82" s="109">
        <f t="shared" si="18"/>
        <v>2136.1960000000004</v>
      </c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</row>
    <row r="83" spans="1:40" ht="14" x14ac:dyDescent="0.15">
      <c r="A83" s="105" t="str">
        <f>'Tariffs July 2021'!K61</f>
        <v>Discover Energy</v>
      </c>
      <c r="B83" s="106">
        <f>'Tariffs July 2021'!G61</f>
        <v>42916</v>
      </c>
      <c r="C83" s="107">
        <f>91*'Tariffs July 2021'!M61/100</f>
        <v>68.183818181818182</v>
      </c>
      <c r="D83" s="107">
        <f>($C$63*$C$64)*'Tariffs July 2021'!N61/100</f>
        <v>390.84545454545446</v>
      </c>
      <c r="E83" s="107">
        <v>0</v>
      </c>
      <c r="F83" s="107">
        <f>($C$63*$C$65)*'Tariffs July 2021'!AE61/100</f>
        <v>46.22727272727272</v>
      </c>
      <c r="G83" s="107">
        <f t="shared" si="19"/>
        <v>505.2565454545454</v>
      </c>
      <c r="H83" s="108">
        <f t="shared" si="20"/>
        <v>2021.0261818181816</v>
      </c>
      <c r="I83" s="109">
        <f t="shared" si="18"/>
        <v>2223.1288</v>
      </c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25"/>
      <c r="Y83" s="225"/>
      <c r="Z83" s="225"/>
      <c r="AA83" s="225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</row>
    <row r="84" spans="1:40" ht="14" x14ac:dyDescent="0.15">
      <c r="A84" s="105" t="str">
        <f>'Tariffs July 2021'!K62</f>
        <v>Future X Power</v>
      </c>
      <c r="B84" s="106">
        <f>'Tariffs July 2021'!G62</f>
        <v>42916</v>
      </c>
      <c r="C84" s="107">
        <f>91*'Tariffs July 2021'!M62/100</f>
        <v>90.445727272727254</v>
      </c>
      <c r="D84" s="107">
        <f>($C$63*$C$64)*'Tariffs July 2021'!N62/100</f>
        <v>354.21818181818185</v>
      </c>
      <c r="E84" s="107">
        <v>0</v>
      </c>
      <c r="F84" s="107">
        <f>($C$63*$C$65)*'Tariffs July 2021'!AE62/100</f>
        <v>47.18181818181818</v>
      </c>
      <c r="G84" s="107">
        <f t="shared" si="19"/>
        <v>491.84572727272729</v>
      </c>
      <c r="H84" s="108">
        <f t="shared" si="20"/>
        <v>1967.3829090909092</v>
      </c>
      <c r="I84" s="109">
        <f t="shared" si="18"/>
        <v>2164.1212</v>
      </c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</row>
    <row r="85" spans="1:40" ht="14" x14ac:dyDescent="0.15">
      <c r="A85" s="19" t="str">
        <f>'Tariffs July 2021'!K63</f>
        <v>GloBird Energy</v>
      </c>
      <c r="B85" s="106">
        <f>'Tariffs July 2021'!G63</f>
        <v>42916</v>
      </c>
      <c r="C85" s="107">
        <f>91*'Tariffs July 2021'!M63/100</f>
        <v>109.19999999999999</v>
      </c>
      <c r="D85" s="107">
        <f>IF($C$63*$C$63&gt;='Tariffs July 2021'!P63,('Tariffs July 2021'!P63*'Tariffs July 2021'!N63/100),(('Bills Jul''21'!$C$63*'Bills Jul''21'!$C$64)*'Tariffs July 2021'!N63/100))</f>
        <v>350.4</v>
      </c>
      <c r="E85" s="107">
        <f>IF(($C$63*$C$64&lt;'Tariffs July 2021'!P63),(0),('Bills Jul''21'!$C$63*$C$64-'Tariffs July 2021'!P63)*'Tariffs July 2021'!Q63/100)</f>
        <v>0</v>
      </c>
      <c r="F85" s="107">
        <f>($C$63*$C$65)*'Tariffs July 2021'!AE63/100</f>
        <v>47.099999999999994</v>
      </c>
      <c r="G85" s="107">
        <f t="shared" si="19"/>
        <v>506.69999999999993</v>
      </c>
      <c r="H85" s="108">
        <f t="shared" si="20"/>
        <v>2026.7999999999997</v>
      </c>
      <c r="I85" s="109">
        <f t="shared" si="18"/>
        <v>2229.48</v>
      </c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</row>
    <row r="86" spans="1:40" ht="14" x14ac:dyDescent="0.15">
      <c r="A86" s="199" t="str">
        <f>'Tariffs July 2021'!K64</f>
        <v>Sumo Power</v>
      </c>
      <c r="B86" s="197">
        <f>'Tariffs July 2021'!G64</f>
        <v>42916</v>
      </c>
      <c r="C86" s="198">
        <f>91*'Tariffs July 2021'!M64/100</f>
        <v>120.11999999999998</v>
      </c>
      <c r="D86" s="107">
        <f>($C$63*$C$64)*'Tariffs July 2021'!N64/100</f>
        <v>314.5</v>
      </c>
      <c r="E86" s="107">
        <v>0</v>
      </c>
      <c r="F86" s="107">
        <f>($C$63*$C$65)*'Tariffs July 2021'!AE64/100</f>
        <v>45.29999999999999</v>
      </c>
      <c r="G86" s="107">
        <f t="shared" si="19"/>
        <v>479.92</v>
      </c>
      <c r="H86" s="108">
        <f t="shared" si="20"/>
        <v>1919.68</v>
      </c>
      <c r="I86" s="109">
        <f t="shared" si="18"/>
        <v>2111.6480000000001</v>
      </c>
      <c r="J86" s="225"/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25"/>
      <c r="Y86" s="225"/>
      <c r="Z86" s="225"/>
      <c r="AA86" s="225"/>
      <c r="AB86" s="225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</row>
    <row r="87" spans="1:40" ht="14" x14ac:dyDescent="0.15">
      <c r="A87" s="199" t="str">
        <f>'Tariffs July 2021'!K65</f>
        <v>Enova Energy</v>
      </c>
      <c r="B87" s="197">
        <f>'Tariffs July 2021'!G65</f>
        <v>42928</v>
      </c>
      <c r="C87" s="198">
        <f>91*'Tariffs July 2021'!M65/100</f>
        <v>95.136363636363626</v>
      </c>
      <c r="D87" s="107">
        <f>($C$63*$C$64)*'Tariffs July 2021'!N65/100</f>
        <v>352.36363636363632</v>
      </c>
      <c r="E87" s="107">
        <v>1</v>
      </c>
      <c r="F87" s="107">
        <f>($C$63*$C$65)*'Tariffs July 2021'!AE65/100</f>
        <v>43.663636363636357</v>
      </c>
      <c r="G87" s="107">
        <f t="shared" ref="G87:G88" si="21">SUM(C87:F87)</f>
        <v>492.16363636363633</v>
      </c>
      <c r="H87" s="108">
        <f t="shared" ref="H87:H88" si="22">G87*4</f>
        <v>1968.6545454545453</v>
      </c>
      <c r="I87" s="109">
        <f t="shared" ref="I87:I88" si="23">H87*1.1</f>
        <v>2165.52</v>
      </c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</row>
    <row r="88" spans="1:40" ht="14" x14ac:dyDescent="0.15">
      <c r="A88" s="199" t="str">
        <f>'Tariffs July 2021'!K66</f>
        <v>Nectr</v>
      </c>
      <c r="B88" s="197">
        <f>'Tariffs July 2021'!G66</f>
        <v>42936</v>
      </c>
      <c r="C88" s="198">
        <f>91*'Tariffs July 2021'!M66/100</f>
        <v>83.173999999999992</v>
      </c>
      <c r="D88" s="107">
        <f>($C$63*$C$64)*'Tariffs July 2021'!N66/100</f>
        <v>365.49999999999994</v>
      </c>
      <c r="E88" s="107">
        <v>2</v>
      </c>
      <c r="F88" s="107">
        <f>($C$63*$C$65)*'Tariffs July 2021'!AE66/100</f>
        <v>47.699999999999989</v>
      </c>
      <c r="G88" s="107">
        <f t="shared" si="21"/>
        <v>498.37399999999991</v>
      </c>
      <c r="H88" s="108">
        <f t="shared" si="22"/>
        <v>1993.4959999999996</v>
      </c>
      <c r="I88" s="109">
        <f t="shared" si="23"/>
        <v>2192.8455999999996</v>
      </c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5"/>
      <c r="AG88" s="225"/>
      <c r="AH88" s="225"/>
      <c r="AI88" s="225"/>
      <c r="AJ88" s="225"/>
      <c r="AK88" s="225"/>
      <c r="AL88" s="225"/>
      <c r="AM88" s="225"/>
      <c r="AN88" s="225"/>
    </row>
    <row r="89" spans="1:40" customFormat="1" x14ac:dyDescent="0.15">
      <c r="A89" s="225"/>
      <c r="B89" s="225"/>
      <c r="C89" s="225"/>
      <c r="D89" s="225"/>
      <c r="E89" s="225"/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/>
      <c r="AI89" s="225"/>
      <c r="AJ89" s="225"/>
      <c r="AK89" s="225"/>
      <c r="AL89" s="225"/>
      <c r="AM89" s="225"/>
      <c r="AN89" s="225"/>
    </row>
    <row r="90" spans="1:40" customFormat="1" ht="14" thickBot="1" x14ac:dyDescent="0.2">
      <c r="A90" s="225"/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</row>
    <row r="91" spans="1:40" ht="14" x14ac:dyDescent="0.15">
      <c r="A91" s="99" t="s">
        <v>68</v>
      </c>
      <c r="B91" s="100"/>
      <c r="C91" s="100"/>
      <c r="D91" s="100"/>
      <c r="E91" s="100"/>
      <c r="F91" s="100"/>
      <c r="G91" s="100"/>
      <c r="H91" s="100"/>
      <c r="I91" s="101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</row>
    <row r="92" spans="1:40" ht="14" x14ac:dyDescent="0.15">
      <c r="A92" s="103" t="s">
        <v>6</v>
      </c>
      <c r="B92" s="88"/>
      <c r="C92" s="124">
        <v>2000</v>
      </c>
      <c r="D92" s="88"/>
      <c r="E92" s="88"/>
      <c r="F92" s="88"/>
      <c r="G92" s="88"/>
      <c r="H92" s="88"/>
      <c r="I92" s="104"/>
      <c r="J92" s="225"/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</row>
    <row r="93" spans="1:40" ht="14" x14ac:dyDescent="0.15">
      <c r="A93" s="103" t="s">
        <v>236</v>
      </c>
      <c r="B93" s="88"/>
      <c r="C93" s="125">
        <v>0.2</v>
      </c>
      <c r="D93" s="88"/>
      <c r="E93" s="88"/>
      <c r="F93" s="88"/>
      <c r="G93" s="88"/>
      <c r="H93" s="88"/>
      <c r="I93" s="104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</row>
    <row r="94" spans="1:40" ht="14" x14ac:dyDescent="0.15">
      <c r="A94" s="103" t="s">
        <v>69</v>
      </c>
      <c r="B94" s="88"/>
      <c r="C94" s="125">
        <v>0.55000000000000004</v>
      </c>
      <c r="D94" s="88"/>
      <c r="E94" s="88"/>
      <c r="F94" s="88"/>
      <c r="G94" s="88"/>
      <c r="H94" s="88"/>
      <c r="I94" s="104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25"/>
      <c r="AF94" s="225"/>
      <c r="AG94" s="225"/>
      <c r="AH94" s="225"/>
      <c r="AI94" s="225"/>
      <c r="AJ94" s="225"/>
      <c r="AK94" s="225"/>
      <c r="AL94" s="225"/>
      <c r="AM94" s="225"/>
      <c r="AN94" s="225"/>
    </row>
    <row r="95" spans="1:40" ht="14" x14ac:dyDescent="0.15">
      <c r="A95" s="103" t="s">
        <v>237</v>
      </c>
      <c r="B95" s="88"/>
      <c r="C95" s="125">
        <v>0.25</v>
      </c>
      <c r="D95" s="88"/>
      <c r="E95" s="88"/>
      <c r="F95" s="88"/>
      <c r="G95" s="88"/>
      <c r="H95" s="88"/>
      <c r="I95" s="104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25"/>
      <c r="Y95" s="225"/>
      <c r="Z95" s="225"/>
      <c r="AA95" s="225"/>
      <c r="AB95" s="225"/>
      <c r="AC95" s="225"/>
      <c r="AD95" s="225"/>
      <c r="AE95" s="225"/>
      <c r="AF95" s="225"/>
      <c r="AG95" s="225"/>
      <c r="AH95" s="225"/>
      <c r="AI95" s="225"/>
      <c r="AJ95" s="225"/>
      <c r="AK95" s="225"/>
      <c r="AL95" s="225"/>
      <c r="AM95" s="225"/>
      <c r="AN95" s="225"/>
    </row>
    <row r="96" spans="1:40" ht="14" x14ac:dyDescent="0.15">
      <c r="A96" s="103"/>
      <c r="B96" s="88"/>
      <c r="C96" s="88"/>
      <c r="D96" s="88"/>
      <c r="E96" s="88"/>
      <c r="F96" s="88"/>
      <c r="G96" s="88"/>
      <c r="H96" s="88"/>
      <c r="I96" s="104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25"/>
      <c r="AF96" s="225"/>
      <c r="AG96" s="225"/>
      <c r="AH96" s="225"/>
      <c r="AI96" s="225"/>
      <c r="AJ96" s="225"/>
      <c r="AK96" s="225"/>
      <c r="AL96" s="225"/>
      <c r="AM96" s="225"/>
      <c r="AN96" s="225"/>
    </row>
    <row r="97" spans="1:40" ht="43" customHeight="1" x14ac:dyDescent="0.15">
      <c r="A97" s="203" t="s">
        <v>161</v>
      </c>
      <c r="B97" s="204" t="s">
        <v>157</v>
      </c>
      <c r="C97" s="205" t="s">
        <v>7</v>
      </c>
      <c r="D97" s="205" t="s">
        <v>42</v>
      </c>
      <c r="E97" s="205" t="s">
        <v>71</v>
      </c>
      <c r="F97" s="205" t="s">
        <v>72</v>
      </c>
      <c r="G97" s="205" t="s">
        <v>78</v>
      </c>
      <c r="H97" s="207" t="s">
        <v>66</v>
      </c>
      <c r="I97" s="208" t="s">
        <v>73</v>
      </c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</row>
    <row r="98" spans="1:40" ht="14" x14ac:dyDescent="0.15">
      <c r="A98" s="105" t="str">
        <f>'Tariffs July 2021'!K67</f>
        <v>AGL</v>
      </c>
      <c r="B98" s="106">
        <f>'Tariffs July 2021'!G67</f>
        <v>42928</v>
      </c>
      <c r="C98" s="107">
        <f>91*'Tariffs July 2021'!M67/100</f>
        <v>99.438181818181818</v>
      </c>
      <c r="D98" s="107">
        <f>($C$92*$C$93)*'Tariffs July 2021'!N67/100</f>
        <v>108.8</v>
      </c>
      <c r="E98" s="107">
        <f>($C$92*$C$94)*'Tariffs July 2021'!AH67/100</f>
        <v>217.3</v>
      </c>
      <c r="F98" s="107">
        <f>($C$92*$C$95)*'Tariffs July 2021'!W67/100</f>
        <v>82.045454545454561</v>
      </c>
      <c r="G98" s="107">
        <f>SUM(C98:F98)</f>
        <v>507.5836363636364</v>
      </c>
      <c r="H98" s="108">
        <f>G98*4</f>
        <v>2030.3345454545456</v>
      </c>
      <c r="I98" s="109">
        <f t="shared" ref="I98:I111" si="24">H98*1.1</f>
        <v>2233.3680000000004</v>
      </c>
      <c r="J98" s="225"/>
      <c r="K98" s="225"/>
      <c r="L98" s="225"/>
      <c r="M98" s="225"/>
      <c r="N98" s="225"/>
      <c r="O98" s="225"/>
      <c r="P98" s="225"/>
      <c r="Q98" s="225"/>
      <c r="R98" s="225"/>
      <c r="S98" s="225"/>
      <c r="T98" s="225"/>
      <c r="U98" s="225"/>
      <c r="V98" s="225"/>
      <c r="W98" s="225"/>
      <c r="X98" s="225"/>
      <c r="Y98" s="225"/>
      <c r="Z98" s="225"/>
      <c r="AA98" s="225"/>
      <c r="AB98" s="225"/>
      <c r="AC98" s="225"/>
      <c r="AD98" s="225"/>
      <c r="AE98" s="225"/>
      <c r="AF98" s="225"/>
      <c r="AG98" s="225"/>
      <c r="AH98" s="225"/>
      <c r="AI98" s="225"/>
      <c r="AJ98" s="225"/>
      <c r="AK98" s="225"/>
      <c r="AL98" s="225"/>
      <c r="AM98" s="225"/>
      <c r="AN98" s="225"/>
    </row>
    <row r="99" spans="1:40" ht="14" x14ac:dyDescent="0.15">
      <c r="A99" s="105" t="str">
        <f>'Tariffs July 2021'!K68</f>
        <v>Diamond Energy</v>
      </c>
      <c r="B99" s="106">
        <f>'Tariffs July 2021'!G68</f>
        <v>42916</v>
      </c>
      <c r="C99" s="107">
        <f>91*'Tariffs July 2021'!M68/100</f>
        <v>93.274999999999977</v>
      </c>
      <c r="D99" s="107">
        <f>($C$92*$C$93)*'Tariffs July 2021'!N68/100</f>
        <v>94.4</v>
      </c>
      <c r="E99" s="107">
        <f>($C$92*$C$94)*'Tariffs July 2021'!AH68/100</f>
        <v>231</v>
      </c>
      <c r="F99" s="107">
        <f>($C$92*$C$95)*'Tariffs July 2021'!W68/100</f>
        <v>87.772727272727266</v>
      </c>
      <c r="G99" s="107">
        <f t="shared" ref="G99:G111" si="25">SUM(C99:F99)</f>
        <v>506.44772727272721</v>
      </c>
      <c r="H99" s="108">
        <f t="shared" ref="H99:H111" si="26">G99*4</f>
        <v>2025.7909090909088</v>
      </c>
      <c r="I99" s="109">
        <f t="shared" si="24"/>
        <v>2228.37</v>
      </c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25"/>
      <c r="Y99" s="225"/>
      <c r="Z99" s="225"/>
      <c r="AA99" s="225"/>
      <c r="AB99" s="225"/>
      <c r="AC99" s="225"/>
      <c r="AD99" s="225"/>
      <c r="AE99" s="225"/>
      <c r="AF99" s="225"/>
      <c r="AG99" s="225"/>
      <c r="AH99" s="225"/>
      <c r="AI99" s="225"/>
      <c r="AJ99" s="225"/>
      <c r="AK99" s="225"/>
      <c r="AL99" s="225"/>
      <c r="AM99" s="225"/>
      <c r="AN99" s="225"/>
    </row>
    <row r="100" spans="1:40" ht="14" x14ac:dyDescent="0.15">
      <c r="A100" s="105" t="str">
        <f>'Tariffs July 2021'!K69</f>
        <v>Dodo Power &amp; Gas</v>
      </c>
      <c r="B100" s="106">
        <f>'Tariffs July 2021'!G69</f>
        <v>42916</v>
      </c>
      <c r="C100" s="107">
        <f>91*'Tariffs July 2021'!M69/100</f>
        <v>95.094999999999999</v>
      </c>
      <c r="D100" s="107">
        <f>($C$92*$C$93)*'Tariffs July 2021'!N69/100</f>
        <v>117.56363636363635</v>
      </c>
      <c r="E100" s="107">
        <f>($C$92*$C$94)*'Tariffs July 2021'!AH69/100</f>
        <v>210.19999999999996</v>
      </c>
      <c r="F100" s="107">
        <f>($C$92*$C$95)*'Tariffs July 2021'!W69/100</f>
        <v>87.909090909090921</v>
      </c>
      <c r="G100" s="107">
        <f t="shared" si="25"/>
        <v>510.7677272727272</v>
      </c>
      <c r="H100" s="108">
        <f t="shared" si="26"/>
        <v>2043.0709090909088</v>
      </c>
      <c r="I100" s="109">
        <f t="shared" si="24"/>
        <v>2247.3779999999997</v>
      </c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25"/>
      <c r="Y100" s="22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225"/>
      <c r="AJ100" s="225"/>
      <c r="AK100" s="225"/>
      <c r="AL100" s="225"/>
      <c r="AM100" s="225"/>
      <c r="AN100" s="225"/>
    </row>
    <row r="101" spans="1:40" ht="14" x14ac:dyDescent="0.15">
      <c r="A101" s="105" t="str">
        <f>'Tariffs July 2021'!K70</f>
        <v>Origin Energy</v>
      </c>
      <c r="B101" s="106">
        <f>'Tariffs July 2021'!G70</f>
        <v>42916</v>
      </c>
      <c r="C101" s="107">
        <f>91*'Tariffs July 2021'!M70/100</f>
        <v>97.433699999999988</v>
      </c>
      <c r="D101" s="107">
        <f>($C$92*$C$93)*'Tariffs July 2021'!N70/100</f>
        <v>111.83999999999997</v>
      </c>
      <c r="E101" s="107">
        <f>($C$92*$C$94)*'Tariffs July 2021'!AH70/100</f>
        <v>221.75999999999996</v>
      </c>
      <c r="F101" s="107">
        <f>($C$92*$C$95)*'Tariffs July 2021'!W70/100</f>
        <v>78.499999999999986</v>
      </c>
      <c r="G101" s="107">
        <f t="shared" si="25"/>
        <v>509.53369999999995</v>
      </c>
      <c r="H101" s="108">
        <f t="shared" si="26"/>
        <v>2038.1347999999998</v>
      </c>
      <c r="I101" s="109">
        <f t="shared" si="24"/>
        <v>2241.9482800000001</v>
      </c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</row>
    <row r="102" spans="1:40" ht="14" x14ac:dyDescent="0.15">
      <c r="A102" s="105" t="str">
        <f>'Tariffs July 2021'!K71</f>
        <v>Simply Energy</v>
      </c>
      <c r="B102" s="106">
        <f>'Tariffs July 2021'!G71</f>
        <v>42916</v>
      </c>
      <c r="C102" s="107">
        <f>91*'Tariffs July 2021'!M71/100</f>
        <v>81.899999999999991</v>
      </c>
      <c r="D102" s="107">
        <f>($C$92*$C$93)*'Tariffs July 2021'!N71/100</f>
        <v>114</v>
      </c>
      <c r="E102" s="107">
        <f>($C$92*$C$94)*'Tariffs July 2021'!AH71/100</f>
        <v>228.9</v>
      </c>
      <c r="F102" s="107">
        <f>($C$92*$C$95)*'Tariffs July 2021'!W71/100</f>
        <v>94.999999999999986</v>
      </c>
      <c r="G102" s="107">
        <f t="shared" si="25"/>
        <v>519.79999999999995</v>
      </c>
      <c r="H102" s="108">
        <f t="shared" si="26"/>
        <v>2079.1999999999998</v>
      </c>
      <c r="I102" s="109">
        <f t="shared" si="24"/>
        <v>2287.12</v>
      </c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</row>
    <row r="103" spans="1:40" ht="14" x14ac:dyDescent="0.15">
      <c r="A103" s="105" t="str">
        <f>'Tariffs July 2021'!K72</f>
        <v>Powershop</v>
      </c>
      <c r="B103" s="106">
        <f>'Tariffs July 2021'!G72</f>
        <v>42916</v>
      </c>
      <c r="C103" s="107">
        <f>91*'Tariffs July 2021'!M72/100</f>
        <v>100.09999999999998</v>
      </c>
      <c r="D103" s="107">
        <f>($C$92*$C$93)*'Tariffs July 2021'!N72/100</f>
        <v>104</v>
      </c>
      <c r="E103" s="107">
        <f>($C$92*$C$94)*'Tariffs July 2021'!AH72/100</f>
        <v>192</v>
      </c>
      <c r="F103" s="107">
        <f>($C$92*$C$95)*'Tariffs July 2021'!W72/100</f>
        <v>80</v>
      </c>
      <c r="G103" s="107">
        <f t="shared" si="25"/>
        <v>476.09999999999997</v>
      </c>
      <c r="H103" s="108">
        <f t="shared" si="26"/>
        <v>1904.3999999999999</v>
      </c>
      <c r="I103" s="109">
        <f t="shared" si="24"/>
        <v>2094.84</v>
      </c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225"/>
    </row>
    <row r="104" spans="1:40" ht="14" x14ac:dyDescent="0.15">
      <c r="A104" s="105" t="str">
        <f>'Tariffs July 2021'!K73</f>
        <v>Red Energy</v>
      </c>
      <c r="B104" s="106">
        <f>'Tariffs July 2021'!G73</f>
        <v>42916</v>
      </c>
      <c r="C104" s="107">
        <f>91*'Tariffs July 2021'!M73/100</f>
        <v>93.274999999999977</v>
      </c>
      <c r="D104" s="107">
        <f>($C$92*$C$93)*'Tariffs July 2021'!N73/100</f>
        <v>119.1272727272727</v>
      </c>
      <c r="E104" s="107">
        <f>($C$92*$C$94)*'Tariffs July 2021'!AH73/100</f>
        <v>206.79999999999995</v>
      </c>
      <c r="F104" s="107">
        <f>($C$92*$C$95)*'Tariffs July 2021'!W73/100</f>
        <v>87.5</v>
      </c>
      <c r="G104" s="107">
        <f t="shared" si="25"/>
        <v>506.70227272727266</v>
      </c>
      <c r="H104" s="108">
        <f t="shared" si="26"/>
        <v>2026.8090909090906</v>
      </c>
      <c r="I104" s="109">
        <f t="shared" si="24"/>
        <v>2229.4899999999998</v>
      </c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</row>
    <row r="105" spans="1:40" ht="14" x14ac:dyDescent="0.15">
      <c r="A105" s="19" t="str">
        <f>'Tariffs July 2021'!K74</f>
        <v>Alinta Energy</v>
      </c>
      <c r="B105" s="106">
        <f>'Tariffs July 2021'!G74</f>
        <v>42930</v>
      </c>
      <c r="C105" s="107">
        <f>91*'Tariffs July 2021'!M74/100</f>
        <v>90.09</v>
      </c>
      <c r="D105" s="107">
        <f>($C$92*$C$93)*'Tariffs July 2021'!N74/100</f>
        <v>113.67272727272729</v>
      </c>
      <c r="E105" s="107">
        <f>($C$92*$C$94)*'Tariffs July 2021'!AH74/100</f>
        <v>221.09999999999997</v>
      </c>
      <c r="F105" s="107">
        <f>($C$92*$C$95)*'Tariffs July 2021'!W74/100</f>
        <v>82.499999999999986</v>
      </c>
      <c r="G105" s="107">
        <f t="shared" si="25"/>
        <v>507.36272727272728</v>
      </c>
      <c r="H105" s="108">
        <f t="shared" si="26"/>
        <v>2029.4509090909091</v>
      </c>
      <c r="I105" s="109">
        <f t="shared" si="24"/>
        <v>2232.3960000000002</v>
      </c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</row>
    <row r="106" spans="1:40" ht="14" x14ac:dyDescent="0.15">
      <c r="A106" s="19" t="str">
        <f>'Tariffs July 2021'!K75</f>
        <v>Powerdirect</v>
      </c>
      <c r="B106" s="106">
        <f>'Tariffs July 2021'!G75</f>
        <v>42916</v>
      </c>
      <c r="C106" s="107">
        <f>91*'Tariffs July 2021'!M75/100</f>
        <v>99.435699999999997</v>
      </c>
      <c r="D106" s="107">
        <f>($C$92*$C$93)*'Tariffs July 2021'!N75/100</f>
        <v>108.8</v>
      </c>
      <c r="E106" s="107">
        <f>($C$92*$C$94)*'Tariffs July 2021'!AH75/100</f>
        <v>217.25</v>
      </c>
      <c r="F106" s="107">
        <f>($C$92*$C$95)*'Tariffs July 2021'!W75/100</f>
        <v>82.045454545454561</v>
      </c>
      <c r="G106" s="107">
        <f t="shared" si="25"/>
        <v>507.53115454545457</v>
      </c>
      <c r="H106" s="108">
        <f t="shared" si="26"/>
        <v>2030.1246181818183</v>
      </c>
      <c r="I106" s="109">
        <f t="shared" si="24"/>
        <v>2233.1370800000004</v>
      </c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</row>
    <row r="107" spans="1:40" ht="14" x14ac:dyDescent="0.15">
      <c r="A107" s="19" t="str">
        <f>'Tariffs July 2021'!K76</f>
        <v>Q Energy</v>
      </c>
      <c r="B107" s="106">
        <f>'Tariffs July 2021'!G76</f>
        <v>42916</v>
      </c>
      <c r="C107" s="107">
        <f>91*'Tariffs July 2021'!M76/100</f>
        <v>93.903727272727266</v>
      </c>
      <c r="D107" s="107">
        <f>($C$92*$C$93)*'Tariffs July 2021'!N76/100</f>
        <v>113.96363636363635</v>
      </c>
      <c r="E107" s="107">
        <f>($C$92*$C$94)*'Tariffs July 2021'!AH76/100</f>
        <v>217</v>
      </c>
      <c r="F107" s="107">
        <f>($C$92*$C$95)*'Tariffs July 2021'!W76/100</f>
        <v>89.136363636363626</v>
      </c>
      <c r="G107" s="107">
        <f t="shared" si="25"/>
        <v>514.00372727272725</v>
      </c>
      <c r="H107" s="108">
        <f t="shared" si="26"/>
        <v>2056.014909090909</v>
      </c>
      <c r="I107" s="109">
        <f t="shared" si="24"/>
        <v>2261.6163999999999</v>
      </c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</row>
    <row r="108" spans="1:40" ht="14" x14ac:dyDescent="0.15">
      <c r="A108" s="19" t="str">
        <f>'Tariffs July 2021'!K77</f>
        <v>1st Energy</v>
      </c>
      <c r="B108" s="106">
        <f>'Tariffs July 2021'!G77</f>
        <v>42916</v>
      </c>
      <c r="C108" s="107">
        <f>91*'Tariffs July 2021'!M77/100</f>
        <v>104.64999999999998</v>
      </c>
      <c r="D108" s="107">
        <f>($C$92*$C$93)*'Tariffs July 2021'!N77/100</f>
        <v>109.6</v>
      </c>
      <c r="E108" s="107">
        <f>($C$92*$C$94)*'Tariffs July 2021'!AH77/100</f>
        <v>194.7</v>
      </c>
      <c r="F108" s="107">
        <f>($C$92*$C$95)*'Tariffs July 2021'!W77/100</f>
        <v>81.499999999999986</v>
      </c>
      <c r="G108" s="107">
        <f t="shared" si="25"/>
        <v>490.44999999999993</v>
      </c>
      <c r="H108" s="108">
        <f t="shared" si="26"/>
        <v>1961.7999999999997</v>
      </c>
      <c r="I108" s="109">
        <f t="shared" si="24"/>
        <v>2157.98</v>
      </c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</row>
    <row r="109" spans="1:40" ht="14" x14ac:dyDescent="0.15">
      <c r="A109" s="19" t="str">
        <f>'Tariffs July 2021'!K78</f>
        <v>Discover Energy</v>
      </c>
      <c r="B109" s="106">
        <f>'Tariffs July 2021'!G78</f>
        <v>42916</v>
      </c>
      <c r="C109" s="107">
        <f>91*'Tariffs July 2021'!M78/100</f>
        <v>65.52</v>
      </c>
      <c r="D109" s="107">
        <f>($C$92*$C$93)*'Tariffs July 2021'!N78/100</f>
        <v>124</v>
      </c>
      <c r="E109" s="107">
        <f>($C$92*$C$94)*'Tariffs July 2021'!AH78/100</f>
        <v>225.5</v>
      </c>
      <c r="F109" s="107">
        <f>($C$92*$C$95)*'Tariffs July 2021'!W78/100</f>
        <v>96.499999999999986</v>
      </c>
      <c r="G109" s="107">
        <f t="shared" si="25"/>
        <v>511.52</v>
      </c>
      <c r="H109" s="108">
        <f t="shared" si="26"/>
        <v>2046.08</v>
      </c>
      <c r="I109" s="109">
        <f t="shared" si="24"/>
        <v>2250.6880000000001</v>
      </c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25"/>
      <c r="Y109" s="225"/>
      <c r="Z109" s="225"/>
      <c r="AA109" s="225"/>
      <c r="AB109" s="225"/>
      <c r="AC109" s="225"/>
      <c r="AD109" s="225"/>
      <c r="AE109" s="225"/>
      <c r="AF109" s="225"/>
      <c r="AG109" s="225"/>
      <c r="AH109" s="225"/>
      <c r="AI109" s="225"/>
      <c r="AJ109" s="225"/>
      <c r="AK109" s="225"/>
      <c r="AL109" s="225"/>
      <c r="AM109" s="225"/>
      <c r="AN109" s="225"/>
    </row>
    <row r="110" spans="1:40" ht="14" x14ac:dyDescent="0.15">
      <c r="A110" s="19" t="str">
        <f>'Tariffs July 2021'!K79</f>
        <v>GloBird Energy</v>
      </c>
      <c r="B110" s="106">
        <f>'Tariffs July 2021'!G79</f>
        <v>42916</v>
      </c>
      <c r="C110" s="107">
        <f>91*'Tariffs July 2021'!M79/100</f>
        <v>109.19999999999999</v>
      </c>
      <c r="D110" s="107">
        <f>($C$92*$C$93)*'Tariffs July 2021'!N79/100</f>
        <v>128</v>
      </c>
      <c r="E110" s="107">
        <f>($C$92*$C$94)*'Tariffs July 2021'!AH79/100</f>
        <v>181.49999999999997</v>
      </c>
      <c r="F110" s="107">
        <f>($C$92*$C$95)*'Tariffs July 2021'!W79/100</f>
        <v>82.499999999999986</v>
      </c>
      <c r="G110" s="107">
        <f t="shared" si="25"/>
        <v>501.19999999999993</v>
      </c>
      <c r="H110" s="108">
        <f t="shared" si="26"/>
        <v>2004.7999999999997</v>
      </c>
      <c r="I110" s="109">
        <f t="shared" si="24"/>
        <v>2205.2799999999997</v>
      </c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25"/>
      <c r="Y110" s="225"/>
      <c r="Z110" s="225"/>
      <c r="AA110" s="225"/>
      <c r="AB110" s="225"/>
      <c r="AC110" s="225"/>
      <c r="AD110" s="225"/>
      <c r="AE110" s="225"/>
      <c r="AF110" s="225"/>
      <c r="AG110" s="225"/>
      <c r="AH110" s="225"/>
      <c r="AI110" s="225"/>
      <c r="AJ110" s="225"/>
      <c r="AK110" s="225"/>
      <c r="AL110" s="225"/>
      <c r="AM110" s="225"/>
      <c r="AN110" s="225"/>
    </row>
    <row r="111" spans="1:40" ht="14" x14ac:dyDescent="0.15">
      <c r="A111" s="199" t="str">
        <f>'Tariffs July 2021'!K80</f>
        <v>Sumo Power</v>
      </c>
      <c r="B111" s="197">
        <f>'Tariffs July 2021'!G80</f>
        <v>42916</v>
      </c>
      <c r="C111" s="198">
        <f>91*'Tariffs July 2021'!M80/100</f>
        <v>117.39</v>
      </c>
      <c r="D111" s="107">
        <f>($C$92*$C$93)*'Tariffs July 2021'!N80/100</f>
        <v>104</v>
      </c>
      <c r="E111" s="107">
        <f>($C$92*$C$94)*'Tariffs July 2021'!AH80/100</f>
        <v>202.4</v>
      </c>
      <c r="F111" s="107">
        <f>($C$92*$C$95)*'Tariffs July 2021'!W80/100</f>
        <v>77.5</v>
      </c>
      <c r="G111" s="107">
        <f t="shared" si="25"/>
        <v>501.28999999999996</v>
      </c>
      <c r="H111" s="108">
        <f t="shared" si="26"/>
        <v>2005.1599999999999</v>
      </c>
      <c r="I111" s="109">
        <f t="shared" si="24"/>
        <v>2205.6759999999999</v>
      </c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5"/>
      <c r="AC111" s="225"/>
      <c r="AD111" s="225"/>
      <c r="AE111" s="225"/>
      <c r="AF111" s="225"/>
      <c r="AG111" s="225"/>
      <c r="AH111" s="225"/>
      <c r="AI111" s="225"/>
      <c r="AJ111" s="225"/>
      <c r="AK111" s="225"/>
      <c r="AL111" s="225"/>
      <c r="AM111" s="225"/>
      <c r="AN111" s="225"/>
    </row>
    <row r="112" spans="1:40" customFormat="1" ht="14" x14ac:dyDescent="0.15">
      <c r="A112" s="199" t="str">
        <f>'Tariffs July 2021'!K81</f>
        <v>Enova Energy</v>
      </c>
      <c r="B112" s="197">
        <f>'Tariffs July 2021'!G81</f>
        <v>42928</v>
      </c>
      <c r="C112" s="198">
        <f>91*'Tariffs July 2021'!M81/100</f>
        <v>91.827272727272714</v>
      </c>
      <c r="D112" s="107">
        <f>($C$92*$C$93)*'Tariffs July 2021'!N81/100</f>
        <v>82.909090909090907</v>
      </c>
      <c r="E112" s="107">
        <f>($C$92*$C$94)*'Tariffs July 2021'!AH81/100</f>
        <v>228</v>
      </c>
      <c r="F112" s="107">
        <f>($C$92*$C$95)*'Tariffs July 2021'!W81/100</f>
        <v>103.63636363636364</v>
      </c>
      <c r="G112" s="107">
        <f t="shared" ref="G112" si="27">SUM(C112:F112)</f>
        <v>506.37272727272727</v>
      </c>
      <c r="H112" s="108">
        <f t="shared" ref="H112" si="28">G112*4</f>
        <v>2025.4909090909091</v>
      </c>
      <c r="I112" s="109">
        <f t="shared" ref="I112" si="29">H112*1.1</f>
        <v>2228.04</v>
      </c>
      <c r="J112" s="225"/>
      <c r="K112" s="225"/>
      <c r="L112" s="225"/>
      <c r="M112" s="225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5"/>
      <c r="AC112" s="225"/>
      <c r="AD112" s="225"/>
      <c r="AE112" s="225"/>
      <c r="AF112" s="225"/>
      <c r="AG112" s="225"/>
      <c r="AH112" s="225"/>
      <c r="AI112" s="225"/>
      <c r="AJ112" s="225"/>
      <c r="AK112" s="225"/>
      <c r="AL112" s="225"/>
      <c r="AM112" s="225"/>
      <c r="AN112" s="225"/>
    </row>
    <row r="113" spans="1:40" customFormat="1" x14ac:dyDescent="0.15">
      <c r="A113" s="225"/>
      <c r="B113" s="225"/>
      <c r="C113" s="225"/>
      <c r="D113" s="225"/>
      <c r="E113" s="225"/>
      <c r="F113" s="225"/>
      <c r="G113" s="225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25"/>
      <c r="Z113" s="225"/>
      <c r="AA113" s="225"/>
      <c r="AB113" s="225"/>
      <c r="AC113" s="225"/>
      <c r="AD113" s="225"/>
      <c r="AE113" s="225"/>
      <c r="AF113" s="225"/>
      <c r="AG113" s="225"/>
      <c r="AH113" s="225"/>
      <c r="AI113" s="225"/>
      <c r="AJ113" s="225"/>
      <c r="AK113" s="225"/>
      <c r="AL113" s="225"/>
      <c r="AM113" s="225"/>
      <c r="AN113" s="225"/>
    </row>
    <row r="114" spans="1:40" customFormat="1" x14ac:dyDescent="0.15">
      <c r="A114" s="225"/>
      <c r="B114" s="225"/>
      <c r="C114" s="225"/>
      <c r="D114" s="225"/>
      <c r="E114" s="225"/>
      <c r="F114" s="225"/>
      <c r="G114" s="225"/>
      <c r="H114" s="225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25"/>
      <c r="Y114" s="225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225"/>
      <c r="AJ114" s="225"/>
      <c r="AK114" s="225"/>
      <c r="AL114" s="225"/>
      <c r="AM114" s="225"/>
      <c r="AN114" s="225"/>
    </row>
    <row r="115" spans="1:40" customFormat="1" x14ac:dyDescent="0.15">
      <c r="A115" s="225"/>
      <c r="B115" s="225"/>
      <c r="C115" s="225"/>
      <c r="D115" s="225"/>
      <c r="E115" s="225"/>
      <c r="F115" s="225"/>
      <c r="G115" s="225"/>
      <c r="H115" s="225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5"/>
      <c r="AC115" s="225"/>
      <c r="AD115" s="225"/>
      <c r="AE115" s="225"/>
      <c r="AF115" s="225"/>
      <c r="AG115" s="225"/>
      <c r="AH115" s="225"/>
      <c r="AI115" s="225"/>
      <c r="AJ115" s="225"/>
      <c r="AK115" s="225"/>
      <c r="AL115" s="225"/>
      <c r="AM115" s="225"/>
      <c r="AN115" s="225"/>
    </row>
    <row r="116" spans="1:40" customFormat="1" x14ac:dyDescent="0.15">
      <c r="A116" s="225"/>
      <c r="B116" s="225"/>
      <c r="C116" s="225"/>
      <c r="D116" s="225"/>
      <c r="E116" s="225"/>
      <c r="F116" s="225"/>
      <c r="G116" s="225"/>
      <c r="H116" s="225"/>
      <c r="I116" s="225"/>
      <c r="J116" s="225"/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25"/>
      <c r="Y116" s="225"/>
      <c r="Z116" s="225"/>
      <c r="AA116" s="225"/>
      <c r="AB116" s="225"/>
      <c r="AC116" s="225"/>
      <c r="AD116" s="225"/>
      <c r="AE116" s="225"/>
      <c r="AF116" s="225"/>
      <c r="AG116" s="225"/>
      <c r="AH116" s="225"/>
      <c r="AI116" s="225"/>
      <c r="AJ116" s="225"/>
      <c r="AK116" s="225"/>
      <c r="AL116" s="225"/>
      <c r="AM116" s="225"/>
      <c r="AN116" s="225"/>
    </row>
    <row r="117" spans="1:40" customFormat="1" x14ac:dyDescent="0.15">
      <c r="A117" s="225"/>
      <c r="B117" s="225"/>
      <c r="C117" s="225"/>
      <c r="D117" s="225"/>
      <c r="E117" s="225"/>
      <c r="F117" s="225"/>
      <c r="G117" s="225"/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25"/>
      <c r="AF117" s="225"/>
      <c r="AG117" s="225"/>
      <c r="AH117" s="225"/>
      <c r="AI117" s="225"/>
      <c r="AJ117" s="225"/>
      <c r="AK117" s="225"/>
      <c r="AL117" s="225"/>
      <c r="AM117" s="225"/>
      <c r="AN117" s="225"/>
    </row>
    <row r="118" spans="1:40" customFormat="1" x14ac:dyDescent="0.15">
      <c r="A118" s="225"/>
      <c r="B118" s="225"/>
      <c r="C118" s="225"/>
      <c r="D118" s="225"/>
      <c r="E118" s="225"/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25"/>
      <c r="AF118" s="225"/>
      <c r="AG118" s="225"/>
      <c r="AH118" s="225"/>
      <c r="AI118" s="225"/>
      <c r="AJ118" s="225"/>
      <c r="AK118" s="225"/>
      <c r="AL118" s="225"/>
      <c r="AM118" s="225"/>
      <c r="AN118" s="225"/>
    </row>
    <row r="119" spans="1:40" customFormat="1" x14ac:dyDescent="0.15">
      <c r="A119" s="225"/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225"/>
      <c r="AE119" s="225"/>
      <c r="AF119" s="225"/>
      <c r="AG119" s="225"/>
      <c r="AH119" s="225"/>
      <c r="AI119" s="225"/>
      <c r="AJ119" s="225"/>
      <c r="AK119" s="225"/>
      <c r="AL119" s="225"/>
      <c r="AM119" s="225"/>
      <c r="AN119" s="225"/>
    </row>
    <row r="120" spans="1:40" customFormat="1" x14ac:dyDescent="0.15">
      <c r="A120" s="225"/>
      <c r="B120" s="225"/>
      <c r="C120" s="225"/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225"/>
      <c r="AE120" s="225"/>
      <c r="AF120" s="225"/>
      <c r="AG120" s="225"/>
      <c r="AH120" s="225"/>
      <c r="AI120" s="225"/>
      <c r="AJ120" s="225"/>
      <c r="AK120" s="225"/>
      <c r="AL120" s="225"/>
      <c r="AM120" s="225"/>
      <c r="AN120" s="225"/>
    </row>
    <row r="121" spans="1:40" customFormat="1" x14ac:dyDescent="0.15">
      <c r="A121" s="225"/>
      <c r="B121" s="225"/>
      <c r="C121" s="225"/>
      <c r="D121" s="225"/>
      <c r="E121" s="225"/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225"/>
      <c r="AJ121" s="225"/>
      <c r="AK121" s="225"/>
      <c r="AL121" s="225"/>
      <c r="AM121" s="225"/>
      <c r="AN121" s="225"/>
    </row>
    <row r="122" spans="1:40" customFormat="1" x14ac:dyDescent="0.15">
      <c r="A122" s="225"/>
      <c r="B122" s="225"/>
      <c r="C122" s="225"/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225"/>
      <c r="AN122" s="225"/>
    </row>
    <row r="123" spans="1:40" customFormat="1" x14ac:dyDescent="0.15">
      <c r="A123" s="225"/>
      <c r="B123" s="225"/>
      <c r="C123" s="225"/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225"/>
      <c r="AE123" s="225"/>
      <c r="AF123" s="225"/>
      <c r="AG123" s="225"/>
      <c r="AH123" s="225"/>
      <c r="AI123" s="225"/>
      <c r="AJ123" s="225"/>
      <c r="AK123" s="225"/>
      <c r="AL123" s="225"/>
      <c r="AM123" s="225"/>
      <c r="AN123" s="225"/>
    </row>
    <row r="124" spans="1:40" customFormat="1" x14ac:dyDescent="0.15">
      <c r="A124" s="225"/>
      <c r="B124" s="225"/>
      <c r="C124" s="225"/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225"/>
      <c r="AE124" s="225"/>
      <c r="AF124" s="225"/>
      <c r="AG124" s="225"/>
      <c r="AH124" s="225"/>
      <c r="AI124" s="225"/>
      <c r="AJ124" s="225"/>
      <c r="AK124" s="225"/>
      <c r="AL124" s="225"/>
      <c r="AM124" s="225"/>
      <c r="AN124" s="225"/>
    </row>
    <row r="125" spans="1:40" customFormat="1" x14ac:dyDescent="0.15">
      <c r="A125" s="225"/>
      <c r="B125" s="225"/>
      <c r="C125" s="225"/>
      <c r="D125" s="225"/>
      <c r="E125" s="225"/>
      <c r="F125" s="225"/>
      <c r="G125" s="225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  <c r="Y125" s="225"/>
      <c r="Z125" s="225"/>
      <c r="AA125" s="225"/>
      <c r="AB125" s="225"/>
      <c r="AC125" s="225"/>
      <c r="AD125" s="225"/>
      <c r="AE125" s="225"/>
      <c r="AF125" s="225"/>
      <c r="AG125" s="225"/>
      <c r="AH125" s="225"/>
      <c r="AI125" s="225"/>
      <c r="AJ125" s="225"/>
      <c r="AK125" s="225"/>
      <c r="AL125" s="225"/>
      <c r="AM125" s="225"/>
      <c r="AN125" s="225"/>
    </row>
    <row r="126" spans="1:40" customFormat="1" x14ac:dyDescent="0.15">
      <c r="A126" s="225"/>
      <c r="B126" s="225"/>
      <c r="C126" s="225"/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225"/>
      <c r="AE126" s="225"/>
      <c r="AF126" s="225"/>
      <c r="AG126" s="225"/>
      <c r="AH126" s="225"/>
      <c r="AI126" s="225"/>
      <c r="AJ126" s="225"/>
      <c r="AK126" s="225"/>
      <c r="AL126" s="225"/>
      <c r="AM126" s="225"/>
      <c r="AN126" s="225"/>
    </row>
    <row r="127" spans="1:40" customFormat="1" x14ac:dyDescent="0.15">
      <c r="A127" s="225"/>
      <c r="B127" s="225"/>
      <c r="C127" s="225"/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25"/>
      <c r="AF127" s="225"/>
      <c r="AG127" s="225"/>
      <c r="AH127" s="225"/>
      <c r="AI127" s="225"/>
      <c r="AJ127" s="225"/>
      <c r="AK127" s="225"/>
      <c r="AL127" s="225"/>
      <c r="AM127" s="225"/>
      <c r="AN127" s="225"/>
    </row>
    <row r="128" spans="1:40" customFormat="1" x14ac:dyDescent="0.15">
      <c r="A128" s="225"/>
      <c r="B128" s="225"/>
      <c r="C128" s="225"/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225"/>
      <c r="AE128" s="225"/>
      <c r="AF128" s="225"/>
      <c r="AG128" s="225"/>
      <c r="AH128" s="225"/>
      <c r="AI128" s="225"/>
      <c r="AJ128" s="225"/>
      <c r="AK128" s="225"/>
      <c r="AL128" s="225"/>
      <c r="AM128" s="225"/>
      <c r="AN128" s="225"/>
    </row>
    <row r="129" spans="1:40" customFormat="1" x14ac:dyDescent="0.15">
      <c r="A129" s="225"/>
      <c r="B129" s="225"/>
      <c r="C129" s="225"/>
      <c r="D129" s="225"/>
      <c r="E129" s="225"/>
      <c r="F129" s="225"/>
      <c r="G129" s="225"/>
      <c r="H129" s="225"/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  <c r="Y129" s="225"/>
      <c r="Z129" s="225"/>
      <c r="AA129" s="225"/>
      <c r="AB129" s="225"/>
      <c r="AC129" s="225"/>
      <c r="AD129" s="225"/>
      <c r="AE129" s="225"/>
      <c r="AF129" s="225"/>
      <c r="AG129" s="225"/>
      <c r="AH129" s="225"/>
      <c r="AI129" s="225"/>
      <c r="AJ129" s="225"/>
      <c r="AK129" s="225"/>
      <c r="AL129" s="225"/>
      <c r="AM129" s="225"/>
      <c r="AN129" s="225"/>
    </row>
    <row r="130" spans="1:40" customFormat="1" x14ac:dyDescent="0.15">
      <c r="A130" s="225"/>
      <c r="B130" s="225"/>
      <c r="C130" s="225"/>
      <c r="D130" s="225"/>
      <c r="E130" s="225"/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225"/>
      <c r="AE130" s="225"/>
      <c r="AF130" s="225"/>
      <c r="AG130" s="225"/>
      <c r="AH130" s="225"/>
      <c r="AI130" s="225"/>
      <c r="AJ130" s="225"/>
      <c r="AK130" s="225"/>
      <c r="AL130" s="225"/>
      <c r="AM130" s="225"/>
      <c r="AN130" s="225"/>
    </row>
    <row r="131" spans="1:40" customFormat="1" x14ac:dyDescent="0.15">
      <c r="A131" s="225"/>
      <c r="B131" s="225"/>
      <c r="C131" s="225"/>
      <c r="D131" s="225"/>
      <c r="E131" s="225"/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5"/>
      <c r="AC131" s="225"/>
      <c r="AD131" s="225"/>
      <c r="AE131" s="225"/>
      <c r="AF131" s="225"/>
      <c r="AG131" s="225"/>
      <c r="AH131" s="225"/>
      <c r="AI131" s="225"/>
      <c r="AJ131" s="225"/>
      <c r="AK131" s="225"/>
      <c r="AL131" s="225"/>
      <c r="AM131" s="225"/>
      <c r="AN131" s="225"/>
    </row>
    <row r="132" spans="1:40" customFormat="1" x14ac:dyDescent="0.15">
      <c r="A132" s="225"/>
      <c r="B132" s="225"/>
      <c r="C132" s="225"/>
      <c r="D132" s="225"/>
      <c r="E132" s="225"/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25"/>
      <c r="AK132" s="225"/>
      <c r="AL132" s="225"/>
      <c r="AM132" s="225"/>
      <c r="AN132" s="225"/>
    </row>
    <row r="133" spans="1:40" customFormat="1" x14ac:dyDescent="0.15">
      <c r="A133" s="225"/>
      <c r="B133" s="225"/>
      <c r="C133" s="225"/>
      <c r="D133" s="225"/>
      <c r="E133" s="225"/>
      <c r="F133" s="225"/>
      <c r="G133" s="225"/>
      <c r="H133" s="225"/>
      <c r="I133" s="225"/>
      <c r="J133" s="225"/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25"/>
      <c r="Y133" s="225"/>
      <c r="Z133" s="225"/>
      <c r="AA133" s="225"/>
      <c r="AB133" s="225"/>
      <c r="AC133" s="225"/>
      <c r="AD133" s="225"/>
      <c r="AE133" s="225"/>
      <c r="AF133" s="225"/>
      <c r="AG133" s="225"/>
      <c r="AH133" s="225"/>
      <c r="AI133" s="225"/>
      <c r="AJ133" s="225"/>
      <c r="AK133" s="225"/>
      <c r="AL133" s="225"/>
      <c r="AM133" s="225"/>
      <c r="AN133" s="225"/>
    </row>
    <row r="134" spans="1:40" customFormat="1" x14ac:dyDescent="0.15">
      <c r="A134" s="225"/>
      <c r="B134" s="225"/>
      <c r="C134" s="225"/>
      <c r="D134" s="225"/>
      <c r="E134" s="225"/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225"/>
      <c r="AC134" s="225"/>
      <c r="AD134" s="225"/>
      <c r="AE134" s="225"/>
      <c r="AF134" s="225"/>
      <c r="AG134" s="225"/>
      <c r="AH134" s="225"/>
      <c r="AI134" s="225"/>
      <c r="AJ134" s="225"/>
      <c r="AK134" s="225"/>
      <c r="AL134" s="225"/>
      <c r="AM134" s="225"/>
      <c r="AN134" s="225"/>
    </row>
    <row r="135" spans="1:40" customFormat="1" x14ac:dyDescent="0.15">
      <c r="A135" s="225"/>
      <c r="B135" s="225"/>
      <c r="C135" s="225"/>
      <c r="D135" s="225"/>
      <c r="E135" s="225"/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5"/>
      <c r="AC135" s="225"/>
      <c r="AD135" s="225"/>
      <c r="AE135" s="225"/>
      <c r="AF135" s="225"/>
      <c r="AG135" s="225"/>
      <c r="AH135" s="225"/>
      <c r="AI135" s="225"/>
      <c r="AJ135" s="225"/>
      <c r="AK135" s="225"/>
      <c r="AL135" s="225"/>
      <c r="AM135" s="225"/>
      <c r="AN135" s="225"/>
    </row>
    <row r="136" spans="1:40" customFormat="1" x14ac:dyDescent="0.15">
      <c r="A136" s="225"/>
      <c r="B136" s="225"/>
      <c r="C136" s="225"/>
      <c r="D136" s="225"/>
      <c r="E136" s="225"/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  <c r="Y136" s="225"/>
      <c r="Z136" s="225"/>
      <c r="AA136" s="225"/>
      <c r="AB136" s="225"/>
      <c r="AC136" s="225"/>
      <c r="AD136" s="225"/>
      <c r="AE136" s="225"/>
      <c r="AF136" s="225"/>
      <c r="AG136" s="225"/>
      <c r="AH136" s="225"/>
      <c r="AI136" s="225"/>
      <c r="AJ136" s="225"/>
      <c r="AK136" s="225"/>
      <c r="AL136" s="225"/>
      <c r="AM136" s="225"/>
      <c r="AN136" s="225"/>
    </row>
    <row r="137" spans="1:40" customFormat="1" x14ac:dyDescent="0.15">
      <c r="A137" s="225"/>
      <c r="B137" s="225"/>
      <c r="C137" s="225"/>
      <c r="D137" s="225"/>
      <c r="E137" s="225"/>
      <c r="F137" s="225"/>
      <c r="G137" s="225"/>
      <c r="H137" s="225"/>
      <c r="I137" s="225"/>
      <c r="J137" s="225"/>
      <c r="K137" s="225"/>
      <c r="L137" s="225"/>
      <c r="M137" s="225"/>
      <c r="N137" s="225"/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</row>
    <row r="138" spans="1:40" customFormat="1" x14ac:dyDescent="0.15">
      <c r="A138" s="225"/>
      <c r="B138" s="225"/>
      <c r="C138" s="225"/>
      <c r="D138" s="225"/>
      <c r="E138" s="225"/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25"/>
      <c r="Y138" s="225"/>
      <c r="Z138" s="225"/>
      <c r="AA138" s="225"/>
      <c r="AB138" s="225"/>
      <c r="AC138" s="225"/>
      <c r="AD138" s="225"/>
      <c r="AE138" s="225"/>
      <c r="AF138" s="225"/>
      <c r="AG138" s="225"/>
      <c r="AH138" s="225"/>
      <c r="AI138" s="225"/>
      <c r="AJ138" s="225"/>
      <c r="AK138" s="225"/>
      <c r="AL138" s="225"/>
      <c r="AM138" s="225"/>
      <c r="AN138" s="225"/>
    </row>
    <row r="139" spans="1:40" customFormat="1" x14ac:dyDescent="0.15">
      <c r="A139" s="225"/>
      <c r="B139" s="225"/>
      <c r="C139" s="225"/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25"/>
      <c r="AD139" s="225"/>
      <c r="AE139" s="225"/>
      <c r="AF139" s="225"/>
      <c r="AG139" s="225"/>
      <c r="AH139" s="225"/>
      <c r="AI139" s="225"/>
      <c r="AJ139" s="225"/>
      <c r="AK139" s="225"/>
      <c r="AL139" s="225"/>
      <c r="AM139" s="225"/>
      <c r="AN139" s="225"/>
    </row>
    <row r="140" spans="1:40" customFormat="1" x14ac:dyDescent="0.15">
      <c r="A140" s="225"/>
      <c r="B140" s="225"/>
      <c r="C140" s="225"/>
      <c r="D140" s="225"/>
      <c r="E140" s="225"/>
      <c r="F140" s="225"/>
      <c r="G140" s="225"/>
      <c r="H140" s="225"/>
      <c r="I140" s="225"/>
      <c r="J140" s="225"/>
      <c r="K140" s="225"/>
      <c r="L140" s="225"/>
      <c r="M140" s="225"/>
      <c r="N140" s="225"/>
      <c r="O140" s="225"/>
      <c r="P140" s="225"/>
      <c r="Q140" s="225"/>
      <c r="R140" s="225"/>
      <c r="S140" s="225"/>
      <c r="T140" s="225"/>
      <c r="U140" s="225"/>
      <c r="V140" s="225"/>
      <c r="W140" s="225"/>
      <c r="X140" s="225"/>
      <c r="Y140" s="225"/>
      <c r="Z140" s="225"/>
      <c r="AA140" s="225"/>
      <c r="AB140" s="225"/>
      <c r="AC140" s="225"/>
      <c r="AD140" s="225"/>
      <c r="AE140" s="225"/>
      <c r="AF140" s="225"/>
      <c r="AG140" s="225"/>
      <c r="AH140" s="225"/>
      <c r="AI140" s="225"/>
      <c r="AJ140" s="225"/>
      <c r="AK140" s="225"/>
      <c r="AL140" s="225"/>
      <c r="AM140" s="225"/>
      <c r="AN140" s="225"/>
    </row>
    <row r="141" spans="1:40" customFormat="1" x14ac:dyDescent="0.15">
      <c r="A141" s="225"/>
      <c r="B141" s="225"/>
      <c r="C141" s="225"/>
      <c r="D141" s="225"/>
      <c r="E141" s="225"/>
      <c r="F141" s="225"/>
      <c r="G141" s="225"/>
      <c r="H141" s="225"/>
      <c r="I141" s="225"/>
      <c r="J141" s="225"/>
      <c r="K141" s="225"/>
      <c r="L141" s="225"/>
      <c r="M141" s="225"/>
      <c r="N141" s="225"/>
      <c r="O141" s="225"/>
      <c r="P141" s="225"/>
      <c r="Q141" s="225"/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25"/>
      <c r="AF141" s="225"/>
      <c r="AG141" s="225"/>
      <c r="AH141" s="225"/>
      <c r="AI141" s="225"/>
      <c r="AJ141" s="225"/>
      <c r="AK141" s="225"/>
      <c r="AL141" s="225"/>
      <c r="AM141" s="225"/>
      <c r="AN141" s="225"/>
    </row>
    <row r="142" spans="1:40" customFormat="1" x14ac:dyDescent="0.15">
      <c r="A142" s="225"/>
      <c r="B142" s="225"/>
      <c r="C142" s="225"/>
      <c r="D142" s="225"/>
      <c r="E142" s="225"/>
      <c r="F142" s="225"/>
      <c r="G142" s="225"/>
      <c r="H142" s="225"/>
      <c r="I142" s="225"/>
      <c r="J142" s="225"/>
      <c r="K142" s="225"/>
      <c r="L142" s="225"/>
      <c r="M142" s="225"/>
      <c r="N142" s="225"/>
      <c r="O142" s="225"/>
      <c r="P142" s="225"/>
      <c r="Q142" s="225"/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225"/>
      <c r="AJ142" s="225"/>
      <c r="AK142" s="225"/>
      <c r="AL142" s="225"/>
      <c r="AM142" s="225"/>
      <c r="AN142" s="225"/>
    </row>
    <row r="143" spans="1:40" customFormat="1" x14ac:dyDescent="0.15">
      <c r="A143" s="225"/>
      <c r="B143" s="225"/>
      <c r="C143" s="225"/>
      <c r="D143" s="225"/>
      <c r="E143" s="225"/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25"/>
      <c r="Y143" s="225"/>
      <c r="Z143" s="225"/>
      <c r="AA143" s="225"/>
      <c r="AB143" s="225"/>
      <c r="AC143" s="225"/>
      <c r="AD143" s="225"/>
      <c r="AE143" s="225"/>
      <c r="AF143" s="225"/>
      <c r="AG143" s="225"/>
      <c r="AH143" s="225"/>
      <c r="AI143" s="225"/>
      <c r="AJ143" s="225"/>
      <c r="AK143" s="225"/>
      <c r="AL143" s="225"/>
      <c r="AM143" s="225"/>
      <c r="AN143" s="225"/>
    </row>
    <row r="144" spans="1:40" customFormat="1" x14ac:dyDescent="0.15">
      <c r="A144" s="225"/>
      <c r="B144" s="225"/>
      <c r="C144" s="225"/>
      <c r="D144" s="225"/>
      <c r="E144" s="225"/>
      <c r="F144" s="225"/>
      <c r="G144" s="225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25"/>
      <c r="Y144" s="225"/>
      <c r="Z144" s="225"/>
      <c r="AA144" s="225"/>
      <c r="AB144" s="225"/>
      <c r="AC144" s="225"/>
      <c r="AD144" s="225"/>
      <c r="AE144" s="225"/>
      <c r="AF144" s="225"/>
      <c r="AG144" s="225"/>
      <c r="AH144" s="225"/>
      <c r="AI144" s="225"/>
      <c r="AJ144" s="225"/>
      <c r="AK144" s="225"/>
      <c r="AL144" s="225"/>
      <c r="AM144" s="225"/>
      <c r="AN144" s="225"/>
    </row>
    <row r="145" spans="1:40" customFormat="1" x14ac:dyDescent="0.15">
      <c r="A145" s="225"/>
      <c r="B145" s="225"/>
      <c r="C145" s="225"/>
      <c r="D145" s="225"/>
      <c r="E145" s="225"/>
      <c r="F145" s="225"/>
      <c r="G145" s="225"/>
      <c r="H145" s="225"/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25"/>
      <c r="Y145" s="225"/>
      <c r="Z145" s="225"/>
      <c r="AA145" s="225"/>
      <c r="AB145" s="225"/>
      <c r="AC145" s="225"/>
      <c r="AD145" s="225"/>
      <c r="AE145" s="225"/>
      <c r="AF145" s="225"/>
      <c r="AG145" s="225"/>
      <c r="AH145" s="225"/>
      <c r="AI145" s="225"/>
      <c r="AJ145" s="225"/>
      <c r="AK145" s="225"/>
      <c r="AL145" s="225"/>
      <c r="AM145" s="225"/>
      <c r="AN145" s="225"/>
    </row>
    <row r="146" spans="1:40" customFormat="1" x14ac:dyDescent="0.15">
      <c r="A146" s="225"/>
      <c r="B146" s="225"/>
      <c r="C146" s="225"/>
      <c r="D146" s="225"/>
      <c r="E146" s="225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25"/>
      <c r="AF146" s="225"/>
      <c r="AG146" s="225"/>
      <c r="AH146" s="225"/>
      <c r="AI146" s="225"/>
      <c r="AJ146" s="225"/>
      <c r="AK146" s="225"/>
      <c r="AL146" s="225"/>
      <c r="AM146" s="225"/>
      <c r="AN146" s="225"/>
    </row>
    <row r="147" spans="1:40" customFormat="1" x14ac:dyDescent="0.15">
      <c r="A147" s="225"/>
      <c r="B147" s="225"/>
      <c r="C147" s="225"/>
      <c r="D147" s="225"/>
      <c r="E147" s="225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</row>
    <row r="148" spans="1:40" customFormat="1" x14ac:dyDescent="0.15">
      <c r="A148" s="225"/>
      <c r="B148" s="225"/>
      <c r="C148" s="225"/>
      <c r="D148" s="225"/>
      <c r="E148" s="225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25"/>
      <c r="AF148" s="225"/>
      <c r="AG148" s="225"/>
      <c r="AH148" s="225"/>
      <c r="AI148" s="225"/>
      <c r="AJ148" s="225"/>
      <c r="AK148" s="225"/>
      <c r="AL148" s="225"/>
      <c r="AM148" s="225"/>
      <c r="AN148" s="225"/>
    </row>
    <row r="149" spans="1:40" customFormat="1" x14ac:dyDescent="0.15">
      <c r="A149" s="225"/>
      <c r="B149" s="225"/>
      <c r="C149" s="225"/>
      <c r="D149" s="225"/>
      <c r="E149" s="225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</row>
    <row r="150" spans="1:40" customFormat="1" x14ac:dyDescent="0.15">
      <c r="A150" s="225"/>
      <c r="B150" s="225"/>
      <c r="C150" s="225"/>
      <c r="D150" s="225"/>
      <c r="E150" s="225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</row>
    <row r="151" spans="1:40" customFormat="1" x14ac:dyDescent="0.15">
      <c r="A151" s="225"/>
      <c r="B151" s="225"/>
      <c r="C151" s="225"/>
      <c r="D151" s="225"/>
      <c r="E151" s="225"/>
      <c r="F151" s="225"/>
      <c r="G151" s="225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  <c r="Y151" s="225"/>
      <c r="Z151" s="225"/>
      <c r="AA151" s="225"/>
      <c r="AB151" s="225"/>
      <c r="AC151" s="225"/>
      <c r="AD151" s="225"/>
      <c r="AE151" s="225"/>
      <c r="AF151" s="225"/>
      <c r="AG151" s="225"/>
      <c r="AH151" s="225"/>
      <c r="AI151" s="225"/>
      <c r="AJ151" s="225"/>
      <c r="AK151" s="225"/>
      <c r="AL151" s="225"/>
      <c r="AM151" s="225"/>
      <c r="AN151" s="225"/>
    </row>
    <row r="152" spans="1:40" customFormat="1" x14ac:dyDescent="0.15">
      <c r="A152" s="225"/>
      <c r="B152" s="225"/>
      <c r="C152" s="225"/>
      <c r="D152" s="225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25"/>
      <c r="AF152" s="225"/>
      <c r="AG152" s="225"/>
      <c r="AH152" s="225"/>
      <c r="AI152" s="225"/>
      <c r="AJ152" s="225"/>
      <c r="AK152" s="225"/>
      <c r="AL152" s="225"/>
      <c r="AM152" s="225"/>
      <c r="AN152" s="225"/>
    </row>
    <row r="153" spans="1:40" customFormat="1" x14ac:dyDescent="0.15">
      <c r="A153" s="225"/>
      <c r="B153" s="225"/>
      <c r="C153" s="225"/>
      <c r="D153" s="225"/>
      <c r="E153" s="225"/>
      <c r="F153" s="225"/>
      <c r="G153" s="225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  <c r="Y153" s="225"/>
      <c r="Z153" s="225"/>
      <c r="AA153" s="225"/>
      <c r="AB153" s="225"/>
      <c r="AC153" s="225"/>
      <c r="AD153" s="225"/>
      <c r="AE153" s="225"/>
      <c r="AF153" s="225"/>
      <c r="AG153" s="225"/>
      <c r="AH153" s="225"/>
      <c r="AI153" s="225"/>
      <c r="AJ153" s="225"/>
      <c r="AK153" s="225"/>
      <c r="AL153" s="225"/>
      <c r="AM153" s="225"/>
      <c r="AN153" s="225"/>
    </row>
    <row r="154" spans="1:40" customFormat="1" x14ac:dyDescent="0.15">
      <c r="A154" s="225"/>
      <c r="B154" s="225"/>
      <c r="C154" s="225"/>
      <c r="D154" s="225"/>
      <c r="E154" s="225"/>
      <c r="F154" s="225"/>
      <c r="G154" s="225"/>
      <c r="H154" s="225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225"/>
      <c r="X154" s="225"/>
      <c r="Y154" s="225"/>
      <c r="Z154" s="225"/>
      <c r="AA154" s="225"/>
      <c r="AB154" s="225"/>
      <c r="AC154" s="225"/>
      <c r="AD154" s="225"/>
      <c r="AE154" s="225"/>
      <c r="AF154" s="225"/>
      <c r="AG154" s="225"/>
      <c r="AH154" s="225"/>
      <c r="AI154" s="225"/>
      <c r="AJ154" s="225"/>
      <c r="AK154" s="225"/>
      <c r="AL154" s="225"/>
      <c r="AM154" s="225"/>
      <c r="AN154" s="225"/>
    </row>
    <row r="155" spans="1:40" customFormat="1" x14ac:dyDescent="0.15">
      <c r="A155" s="225"/>
      <c r="B155" s="225"/>
      <c r="C155" s="225"/>
      <c r="D155" s="225"/>
      <c r="E155" s="225"/>
      <c r="F155" s="225"/>
      <c r="G155" s="225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25"/>
      <c r="Y155" s="225"/>
      <c r="Z155" s="225"/>
      <c r="AA155" s="225"/>
      <c r="AB155" s="225"/>
      <c r="AC155" s="225"/>
      <c r="AD155" s="225"/>
      <c r="AE155" s="225"/>
      <c r="AF155" s="225"/>
      <c r="AG155" s="225"/>
      <c r="AH155" s="225"/>
      <c r="AI155" s="225"/>
      <c r="AJ155" s="225"/>
      <c r="AK155" s="225"/>
      <c r="AL155" s="225"/>
      <c r="AM155" s="225"/>
      <c r="AN155" s="225"/>
    </row>
    <row r="156" spans="1:40" customFormat="1" x14ac:dyDescent="0.15">
      <c r="A156" s="225"/>
      <c r="B156" s="225"/>
      <c r="C156" s="225"/>
      <c r="D156" s="225"/>
      <c r="E156" s="225"/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5"/>
      <c r="AC156" s="225"/>
      <c r="AD156" s="225"/>
      <c r="AE156" s="225"/>
      <c r="AF156" s="225"/>
      <c r="AG156" s="225"/>
      <c r="AH156" s="225"/>
      <c r="AI156" s="225"/>
      <c r="AJ156" s="225"/>
      <c r="AK156" s="225"/>
      <c r="AL156" s="225"/>
      <c r="AM156" s="225"/>
      <c r="AN156" s="225"/>
    </row>
    <row r="157" spans="1:40" customFormat="1" x14ac:dyDescent="0.15">
      <c r="A157" s="225"/>
      <c r="B157" s="225"/>
      <c r="C157" s="225"/>
      <c r="D157" s="225"/>
      <c r="E157" s="225"/>
      <c r="F157" s="225"/>
      <c r="G157" s="225"/>
      <c r="H157" s="225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25"/>
      <c r="Y157" s="225"/>
      <c r="Z157" s="225"/>
      <c r="AA157" s="225"/>
      <c r="AB157" s="225"/>
      <c r="AC157" s="225"/>
      <c r="AD157" s="225"/>
      <c r="AE157" s="225"/>
      <c r="AF157" s="225"/>
      <c r="AG157" s="225"/>
      <c r="AH157" s="225"/>
      <c r="AI157" s="225"/>
      <c r="AJ157" s="225"/>
      <c r="AK157" s="225"/>
      <c r="AL157" s="225"/>
      <c r="AM157" s="225"/>
      <c r="AN157" s="225"/>
    </row>
    <row r="158" spans="1:40" customFormat="1" x14ac:dyDescent="0.15">
      <c r="A158" s="225"/>
      <c r="B158" s="225"/>
      <c r="C158" s="225"/>
      <c r="D158" s="225"/>
      <c r="E158" s="225"/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5"/>
      <c r="AC158" s="225"/>
      <c r="AD158" s="225"/>
      <c r="AE158" s="225"/>
      <c r="AF158" s="225"/>
      <c r="AG158" s="225"/>
      <c r="AH158" s="225"/>
      <c r="AI158" s="225"/>
      <c r="AJ158" s="225"/>
      <c r="AK158" s="225"/>
      <c r="AL158" s="225"/>
      <c r="AM158" s="225"/>
      <c r="AN158" s="225"/>
    </row>
    <row r="159" spans="1:40" customFormat="1" x14ac:dyDescent="0.15">
      <c r="A159" s="225"/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/>
      <c r="AI159" s="225"/>
      <c r="AJ159" s="225"/>
      <c r="AK159" s="225"/>
      <c r="AL159" s="225"/>
      <c r="AM159" s="225"/>
      <c r="AN159" s="225"/>
    </row>
    <row r="160" spans="1:40" customFormat="1" x14ac:dyDescent="0.15">
      <c r="A160" s="225"/>
      <c r="B160" s="225"/>
      <c r="C160" s="225"/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225"/>
      <c r="AE160" s="225"/>
      <c r="AF160" s="225"/>
      <c r="AG160" s="225"/>
      <c r="AH160" s="225"/>
      <c r="AI160" s="225"/>
      <c r="AJ160" s="225"/>
      <c r="AK160" s="225"/>
      <c r="AL160" s="225"/>
      <c r="AM160" s="225"/>
      <c r="AN160" s="225"/>
    </row>
    <row r="161" spans="1:40" customFormat="1" x14ac:dyDescent="0.15">
      <c r="A161" s="225"/>
      <c r="B161" s="225"/>
      <c r="C161" s="225"/>
      <c r="D161" s="225"/>
      <c r="E161" s="225"/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  <c r="AA161" s="225"/>
      <c r="AB161" s="225"/>
      <c r="AC161" s="225"/>
      <c r="AD161" s="225"/>
      <c r="AE161" s="225"/>
      <c r="AF161" s="225"/>
      <c r="AG161" s="225"/>
      <c r="AH161" s="225"/>
      <c r="AI161" s="225"/>
      <c r="AJ161" s="225"/>
      <c r="AK161" s="225"/>
      <c r="AL161" s="225"/>
      <c r="AM161" s="225"/>
      <c r="AN161" s="225"/>
    </row>
    <row r="162" spans="1:40" customFormat="1" x14ac:dyDescent="0.15">
      <c r="A162" s="225"/>
      <c r="B162" s="225"/>
      <c r="C162" s="225"/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/>
      <c r="AI162" s="225"/>
      <c r="AJ162" s="225"/>
      <c r="AK162" s="225"/>
      <c r="AL162" s="225"/>
      <c r="AM162" s="225"/>
      <c r="AN162" s="225"/>
    </row>
    <row r="163" spans="1:40" customFormat="1" x14ac:dyDescent="0.15"/>
    <row r="164" spans="1:40" customFormat="1" x14ac:dyDescent="0.15"/>
    <row r="165" spans="1:40" customFormat="1" x14ac:dyDescent="0.15"/>
    <row r="166" spans="1:40" customFormat="1" x14ac:dyDescent="0.15"/>
    <row r="167" spans="1:40" customFormat="1" x14ac:dyDescent="0.15"/>
    <row r="168" spans="1:40" customFormat="1" x14ac:dyDescent="0.15"/>
    <row r="169" spans="1:40" customFormat="1" x14ac:dyDescent="0.15"/>
    <row r="170" spans="1:40" customFormat="1" x14ac:dyDescent="0.15"/>
    <row r="171" spans="1:40" customFormat="1" x14ac:dyDescent="0.15"/>
    <row r="172" spans="1:40" customFormat="1" x14ac:dyDescent="0.15"/>
    <row r="173" spans="1:40" customFormat="1" x14ac:dyDescent="0.15"/>
    <row r="174" spans="1:40" customFormat="1" x14ac:dyDescent="0.15"/>
    <row r="175" spans="1:40" customFormat="1" x14ac:dyDescent="0.15"/>
    <row r="176" spans="1:40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</sheetData>
  <sheetProtection algorithmName="SHA-512" hashValue="RIaBaFi+DSJKqSuvg7NFgFfiOpfuxiYwYgdjTkr1LJJy6u4mmTWQwCBIA67g99p8KCLb/tbqfImwxhL3/v7HdQ==" saltValue="rPf+lIIFbiiGbonZxhst1g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L244"/>
  <sheetViews>
    <sheetView zoomScaleNormal="100" workbookViewId="0">
      <selection activeCell="C5" sqref="C5"/>
    </sheetView>
  </sheetViews>
  <sheetFormatPr baseColWidth="10" defaultColWidth="10.83203125" defaultRowHeight="13" x14ac:dyDescent="0.15"/>
  <cols>
    <col min="1" max="1" width="20.6640625" style="186" customWidth="1"/>
    <col min="2" max="2" width="15.5" style="186" customWidth="1"/>
    <col min="3" max="9" width="12.83203125" style="186" customWidth="1"/>
    <col min="10" max="16384" width="10.83203125" style="186"/>
  </cols>
  <sheetData>
    <row r="1" spans="1:116" ht="14" x14ac:dyDescent="0.15">
      <c r="A1" s="184" t="s">
        <v>249</v>
      </c>
      <c r="B1" s="185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</row>
    <row r="2" spans="1:116" ht="14" x14ac:dyDescent="0.15">
      <c r="A2" s="187" t="s">
        <v>212</v>
      </c>
      <c r="B2" s="185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4"/>
      <c r="DD2" s="184"/>
      <c r="DE2" s="184"/>
      <c r="DF2" s="184"/>
      <c r="DG2" s="184"/>
      <c r="DH2" s="184"/>
      <c r="DI2" s="184"/>
      <c r="DJ2" s="184"/>
      <c r="DK2" s="184"/>
      <c r="DL2" s="184"/>
    </row>
    <row r="3" spans="1:116" ht="15" thickBot="1" x14ac:dyDescent="0.2">
      <c r="A3" s="184"/>
      <c r="B3" s="185"/>
      <c r="C3" s="184"/>
      <c r="D3" s="184"/>
      <c r="E3" s="184"/>
      <c r="F3" s="184"/>
      <c r="G3" s="188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  <c r="CZ3" s="184"/>
      <c r="DA3" s="184"/>
      <c r="DB3" s="184"/>
      <c r="DC3" s="184"/>
      <c r="DD3" s="184"/>
      <c r="DE3" s="184"/>
      <c r="DF3" s="184"/>
      <c r="DG3" s="184"/>
      <c r="DH3" s="184"/>
      <c r="DI3" s="184"/>
      <c r="DJ3" s="184"/>
      <c r="DK3" s="184"/>
      <c r="DL3" s="184"/>
    </row>
    <row r="4" spans="1:116" ht="14" x14ac:dyDescent="0.15">
      <c r="A4" s="99" t="s">
        <v>45</v>
      </c>
      <c r="B4" s="100"/>
      <c r="C4" s="100"/>
      <c r="D4" s="100"/>
      <c r="E4" s="100"/>
      <c r="F4" s="100"/>
      <c r="G4" s="100"/>
      <c r="H4" s="100"/>
      <c r="I4" s="101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</row>
    <row r="5" spans="1:116" ht="14" x14ac:dyDescent="0.15">
      <c r="A5" s="103" t="s">
        <v>6</v>
      </c>
      <c r="B5" s="88"/>
      <c r="C5" s="124">
        <v>2000</v>
      </c>
      <c r="D5" s="88"/>
      <c r="E5" s="88"/>
      <c r="F5" s="88"/>
      <c r="G5" s="88"/>
      <c r="H5" s="88"/>
      <c r="I5" s="10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  <c r="AS5" s="184"/>
      <c r="AT5" s="184"/>
      <c r="AU5" s="184"/>
      <c r="AV5" s="184"/>
      <c r="AW5" s="184"/>
      <c r="AX5" s="184"/>
      <c r="AY5" s="184"/>
      <c r="AZ5" s="184"/>
      <c r="BA5" s="184"/>
      <c r="BB5" s="184"/>
      <c r="BC5" s="184"/>
      <c r="BD5" s="184"/>
      <c r="BE5" s="184"/>
      <c r="BF5" s="184"/>
      <c r="BG5" s="184"/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  <c r="CI5" s="184"/>
      <c r="CJ5" s="184"/>
      <c r="CK5" s="184"/>
      <c r="CL5" s="184"/>
      <c r="CM5" s="184"/>
      <c r="CN5" s="184"/>
      <c r="CO5" s="184"/>
      <c r="CP5" s="184"/>
      <c r="CQ5" s="184"/>
      <c r="CR5" s="184"/>
      <c r="CS5" s="184"/>
      <c r="CT5" s="184"/>
      <c r="CU5" s="184"/>
      <c r="CV5" s="184"/>
      <c r="CW5" s="184"/>
      <c r="CX5" s="184"/>
      <c r="CY5" s="184"/>
      <c r="CZ5" s="184"/>
      <c r="DA5" s="184"/>
      <c r="DB5" s="184"/>
      <c r="DC5" s="184"/>
      <c r="DD5" s="184"/>
      <c r="DE5" s="184"/>
      <c r="DF5" s="184"/>
      <c r="DG5" s="184"/>
      <c r="DH5" s="184"/>
      <c r="DI5" s="184"/>
      <c r="DJ5" s="184"/>
      <c r="DK5" s="184"/>
      <c r="DL5" s="184"/>
    </row>
    <row r="6" spans="1:116" ht="14" x14ac:dyDescent="0.15">
      <c r="A6" s="103"/>
      <c r="B6" s="88"/>
      <c r="C6" s="88"/>
      <c r="D6" s="88"/>
      <c r="E6" s="88"/>
      <c r="F6" s="88"/>
      <c r="G6" s="88"/>
      <c r="H6" s="88"/>
      <c r="I6" s="10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</row>
    <row r="7" spans="1:116" ht="43" customHeight="1" x14ac:dyDescent="0.15">
      <c r="A7" s="203" t="s">
        <v>161</v>
      </c>
      <c r="B7" s="204" t="s">
        <v>157</v>
      </c>
      <c r="C7" s="205" t="s">
        <v>7</v>
      </c>
      <c r="D7" s="205" t="s">
        <v>42</v>
      </c>
      <c r="E7" s="206" t="s">
        <v>43</v>
      </c>
      <c r="F7" s="206" t="s">
        <v>44</v>
      </c>
      <c r="G7" s="205" t="s">
        <v>136</v>
      </c>
      <c r="H7" s="207" t="s">
        <v>66</v>
      </c>
      <c r="I7" s="208" t="s">
        <v>73</v>
      </c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4"/>
      <c r="CA7" s="184"/>
      <c r="CB7" s="184"/>
      <c r="CC7" s="184"/>
      <c r="CD7" s="184"/>
      <c r="CE7" s="184"/>
      <c r="CF7" s="184"/>
      <c r="CG7" s="184"/>
      <c r="CH7" s="184"/>
      <c r="CI7" s="184"/>
      <c r="CJ7" s="184"/>
      <c r="CK7" s="184"/>
      <c r="CL7" s="184"/>
      <c r="CM7" s="184"/>
      <c r="CN7" s="184"/>
      <c r="CO7" s="184"/>
      <c r="CP7" s="184"/>
      <c r="CQ7" s="184"/>
      <c r="CR7" s="184"/>
      <c r="CS7" s="184"/>
      <c r="CT7" s="184"/>
      <c r="CU7" s="184"/>
      <c r="CV7" s="184"/>
      <c r="CW7" s="184"/>
      <c r="CX7" s="184"/>
      <c r="CY7" s="184"/>
      <c r="CZ7" s="184"/>
      <c r="DA7" s="184"/>
      <c r="DB7" s="184"/>
      <c r="DC7" s="184"/>
      <c r="DD7" s="184"/>
      <c r="DE7" s="184"/>
      <c r="DF7" s="184"/>
      <c r="DG7" s="184"/>
      <c r="DH7" s="184"/>
      <c r="DI7" s="184"/>
      <c r="DJ7" s="184"/>
      <c r="DK7" s="184"/>
      <c r="DL7" s="184"/>
    </row>
    <row r="8" spans="1:116" ht="14" x14ac:dyDescent="0.15">
      <c r="A8" s="196" t="str">
        <f>'Tariffs July 2020'!K2</f>
        <v>AGL</v>
      </c>
      <c r="B8" s="197">
        <f>'Tariffs July 2020'!G2</f>
        <v>42564</v>
      </c>
      <c r="C8" s="198">
        <f>91*'Tariffs July 2020'!M2/100</f>
        <v>91.181999999999988</v>
      </c>
      <c r="D8" s="107">
        <f>$C$5*'Tariffs July 2020'!N2/100</f>
        <v>437.09090909090907</v>
      </c>
      <c r="E8" s="107">
        <v>0</v>
      </c>
      <c r="F8" s="107">
        <v>0</v>
      </c>
      <c r="G8" s="107">
        <f>SUM(C8:F8)</f>
        <v>528.27290909090902</v>
      </c>
      <c r="H8" s="108">
        <f>G8*4</f>
        <v>2113.0916363636361</v>
      </c>
      <c r="I8" s="109">
        <f>H8*1.1</f>
        <v>2324.4007999999999</v>
      </c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  <c r="CZ8" s="184"/>
      <c r="DA8" s="184"/>
      <c r="DB8" s="184"/>
      <c r="DC8" s="184"/>
      <c r="DD8" s="184"/>
      <c r="DE8" s="184"/>
      <c r="DF8" s="184"/>
      <c r="DG8" s="184"/>
      <c r="DH8" s="184"/>
      <c r="DI8" s="184"/>
      <c r="DJ8" s="184"/>
      <c r="DK8" s="184"/>
      <c r="DL8" s="184"/>
    </row>
    <row r="9" spans="1:116" ht="14" x14ac:dyDescent="0.15">
      <c r="A9" s="196" t="str">
        <f>'Tariffs July 2020'!K3</f>
        <v>Click Energy</v>
      </c>
      <c r="B9" s="197">
        <f>'Tariffs July 2020'!G3</f>
        <v>42551</v>
      </c>
      <c r="C9" s="198">
        <f>91*'Tariffs July 2020'!M3/100</f>
        <v>97.460999999999999</v>
      </c>
      <c r="D9" s="107">
        <f>$C$5*'Tariffs July 2020'!N3/100</f>
        <v>425.99999999999994</v>
      </c>
      <c r="E9" s="107">
        <v>0</v>
      </c>
      <c r="F9" s="107">
        <v>0</v>
      </c>
      <c r="G9" s="107">
        <f t="shared" ref="G9:G16" si="0">SUM(C9:F9)</f>
        <v>523.4609999999999</v>
      </c>
      <c r="H9" s="108">
        <f t="shared" ref="H9:H16" si="1">G9*4</f>
        <v>2093.8439999999996</v>
      </c>
      <c r="I9" s="109">
        <f t="shared" ref="I9:I22" si="2">H9*1.1</f>
        <v>2303.2284</v>
      </c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184"/>
      <c r="DK9" s="184"/>
      <c r="DL9" s="184"/>
    </row>
    <row r="10" spans="1:116" ht="14" x14ac:dyDescent="0.15">
      <c r="A10" s="196" t="str">
        <f>'Tariffs July 2020'!K4</f>
        <v>Diamond Energy</v>
      </c>
      <c r="B10" s="197">
        <f>'Tariffs July 2020'!G4</f>
        <v>42551</v>
      </c>
      <c r="C10" s="198">
        <f>91*'Tariffs July 2020'!M4/100</f>
        <v>95.549999999999983</v>
      </c>
      <c r="D10" s="107">
        <f>$C$5*'Tariffs July 2020'!N4/100</f>
        <v>420</v>
      </c>
      <c r="E10" s="107">
        <v>0</v>
      </c>
      <c r="F10" s="107">
        <v>0</v>
      </c>
      <c r="G10" s="107">
        <f t="shared" si="0"/>
        <v>515.54999999999995</v>
      </c>
      <c r="H10" s="108">
        <f t="shared" si="1"/>
        <v>2062.1999999999998</v>
      </c>
      <c r="I10" s="109">
        <f t="shared" si="2"/>
        <v>2268.42</v>
      </c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  <c r="CZ10" s="184"/>
      <c r="DA10" s="184"/>
      <c r="DB10" s="184"/>
      <c r="DC10" s="184"/>
      <c r="DD10" s="184"/>
      <c r="DE10" s="184"/>
      <c r="DF10" s="184"/>
      <c r="DG10" s="184"/>
      <c r="DH10" s="184"/>
      <c r="DI10" s="184"/>
      <c r="DJ10" s="184"/>
      <c r="DK10" s="184"/>
      <c r="DL10" s="184"/>
    </row>
    <row r="11" spans="1:116" ht="14" x14ac:dyDescent="0.15">
      <c r="A11" s="196" t="str">
        <f>'Tariffs July 2020'!K5</f>
        <v>Dodo Power &amp; Gas</v>
      </c>
      <c r="B11" s="197">
        <f>'Tariffs July 2020'!G5</f>
        <v>42551</v>
      </c>
      <c r="C11" s="198">
        <f>91*'Tariffs July 2020'!M5/100</f>
        <v>90.594636363636369</v>
      </c>
      <c r="D11" s="107">
        <f>$C$5*'Tariffs July 2020'!N5/100</f>
        <v>429.81818181818176</v>
      </c>
      <c r="E11" s="107">
        <v>0</v>
      </c>
      <c r="F11" s="107">
        <v>0</v>
      </c>
      <c r="G11" s="107">
        <f t="shared" si="0"/>
        <v>520.41281818181812</v>
      </c>
      <c r="H11" s="108">
        <f t="shared" si="1"/>
        <v>2081.6512727272725</v>
      </c>
      <c r="I11" s="109">
        <f t="shared" si="2"/>
        <v>2289.8164000000002</v>
      </c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  <c r="CZ11" s="184"/>
      <c r="DA11" s="184"/>
      <c r="DB11" s="184"/>
      <c r="DC11" s="184"/>
      <c r="DD11" s="184"/>
      <c r="DE11" s="184"/>
      <c r="DF11" s="184"/>
      <c r="DG11" s="184"/>
      <c r="DH11" s="184"/>
      <c r="DI11" s="184"/>
      <c r="DJ11" s="184"/>
      <c r="DK11" s="184"/>
      <c r="DL11" s="184"/>
    </row>
    <row r="12" spans="1:116" ht="14" x14ac:dyDescent="0.15">
      <c r="A12" s="196" t="str">
        <f>'Tariffs July 2020'!K6</f>
        <v>EnergyAustralia</v>
      </c>
      <c r="B12" s="197">
        <f>'Tariffs July 2020'!G6</f>
        <v>42551</v>
      </c>
      <c r="C12" s="198">
        <f>91*'Tariffs July 2020'!M6/100</f>
        <v>81.899999999999991</v>
      </c>
      <c r="D12" s="107">
        <f>$C$5*'Tariffs July 2020'!N6/100</f>
        <v>453.2727272727272</v>
      </c>
      <c r="E12" s="107">
        <v>0</v>
      </c>
      <c r="F12" s="107">
        <v>0</v>
      </c>
      <c r="G12" s="107">
        <f t="shared" si="0"/>
        <v>535.17272727272723</v>
      </c>
      <c r="H12" s="108">
        <f t="shared" si="1"/>
        <v>2140.6909090909089</v>
      </c>
      <c r="I12" s="109">
        <f t="shared" si="2"/>
        <v>2354.7600000000002</v>
      </c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</row>
    <row r="13" spans="1:116" ht="14" x14ac:dyDescent="0.15">
      <c r="A13" s="196" t="str">
        <f>'Tariffs July 2020'!K7</f>
        <v>Origin Energy</v>
      </c>
      <c r="B13" s="197">
        <f>'Tariffs July 2020'!G7</f>
        <v>42551</v>
      </c>
      <c r="C13" s="198">
        <f>91*'Tariffs July 2020'!M7/100</f>
        <v>92.240909090909085</v>
      </c>
      <c r="D13" s="107">
        <f>$C$5*'Tariffs July 2020'!N7/100</f>
        <v>435.2727272727272</v>
      </c>
      <c r="E13" s="107">
        <v>0</v>
      </c>
      <c r="F13" s="107">
        <v>0</v>
      </c>
      <c r="G13" s="107">
        <f t="shared" si="0"/>
        <v>527.51363636363624</v>
      </c>
      <c r="H13" s="108">
        <f t="shared" si="1"/>
        <v>2110.054545454545</v>
      </c>
      <c r="I13" s="109">
        <f t="shared" si="2"/>
        <v>2321.0599999999995</v>
      </c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</row>
    <row r="14" spans="1:116" ht="14" x14ac:dyDescent="0.15">
      <c r="A14" s="196" t="str">
        <f>'Tariffs July 2020'!K8</f>
        <v>Powerdirect</v>
      </c>
      <c r="B14" s="197">
        <f>'Tariffs July 2020'!G8</f>
        <v>42551</v>
      </c>
      <c r="C14" s="198">
        <f>91*'Tariffs July 2020'!M8/100</f>
        <v>91.181999999999988</v>
      </c>
      <c r="D14" s="107">
        <f>$C$5*'Tariffs July 2020'!N8/100</f>
        <v>436.99999999999994</v>
      </c>
      <c r="E14" s="107">
        <v>0</v>
      </c>
      <c r="F14" s="107">
        <v>0</v>
      </c>
      <c r="G14" s="107">
        <f t="shared" si="0"/>
        <v>528.1819999999999</v>
      </c>
      <c r="H14" s="108">
        <f t="shared" si="1"/>
        <v>2112.7279999999996</v>
      </c>
      <c r="I14" s="109">
        <f t="shared" si="2"/>
        <v>2324.0007999999998</v>
      </c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</row>
    <row r="15" spans="1:116" ht="14" x14ac:dyDescent="0.15">
      <c r="A15" s="196" t="str">
        <f>'Tariffs July 2020'!K9</f>
        <v>Simply Energy</v>
      </c>
      <c r="B15" s="197">
        <f>'Tariffs July 2020'!G9</f>
        <v>42551</v>
      </c>
      <c r="C15" s="198">
        <f>91*'Tariffs July 2020'!M9/100</f>
        <v>83.73654545454545</v>
      </c>
      <c r="D15" s="107">
        <f>$C$5*'Tariffs July 2020'!N9/100</f>
        <v>449.99999999999994</v>
      </c>
      <c r="E15" s="107">
        <v>0</v>
      </c>
      <c r="F15" s="107">
        <v>0</v>
      </c>
      <c r="G15" s="107">
        <f t="shared" si="0"/>
        <v>533.73654545454542</v>
      </c>
      <c r="H15" s="108">
        <f t="shared" si="1"/>
        <v>2134.9461818181817</v>
      </c>
      <c r="I15" s="109">
        <f t="shared" si="2"/>
        <v>2348.4407999999999</v>
      </c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184"/>
      <c r="CV15" s="184"/>
      <c r="CW15" s="184"/>
      <c r="CX15" s="184"/>
      <c r="CY15" s="184"/>
      <c r="CZ15" s="184"/>
      <c r="DA15" s="184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</row>
    <row r="16" spans="1:116" ht="14" x14ac:dyDescent="0.15">
      <c r="A16" s="196" t="str">
        <f>'Tariffs July 2020'!K10</f>
        <v>Mojo Power</v>
      </c>
      <c r="B16" s="197">
        <f>'Tariffs July 2020'!G10</f>
        <v>42553</v>
      </c>
      <c r="C16" s="198">
        <f>91*'Tariffs July 2020'!M10/100</f>
        <v>93.473545454545444</v>
      </c>
      <c r="D16" s="107">
        <f>$C$5*'Tariffs July 2020'!N10/100</f>
        <v>422.72727272727263</v>
      </c>
      <c r="E16" s="107">
        <v>0</v>
      </c>
      <c r="F16" s="107">
        <v>0</v>
      </c>
      <c r="G16" s="107">
        <f t="shared" si="0"/>
        <v>516.20081818181802</v>
      </c>
      <c r="H16" s="108">
        <f t="shared" si="1"/>
        <v>2064.8032727272721</v>
      </c>
      <c r="I16" s="109">
        <f t="shared" si="2"/>
        <v>2271.2835999999993</v>
      </c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</row>
    <row r="17" spans="1:116" ht="14" x14ac:dyDescent="0.15">
      <c r="A17" s="196" t="str">
        <f>'Tariffs July 2020'!K11</f>
        <v>Powershop</v>
      </c>
      <c r="B17" s="197">
        <f>'Tariffs July 2020'!G11</f>
        <v>42551</v>
      </c>
      <c r="C17" s="198">
        <f>91*'Tariffs July 2020'!M11/100</f>
        <v>92.704181818181809</v>
      </c>
      <c r="D17" s="107">
        <f>$C$5*'Tariffs July 2020'!N11/100</f>
        <v>414.18181818181819</v>
      </c>
      <c r="E17" s="107">
        <v>0</v>
      </c>
      <c r="F17" s="107">
        <v>0</v>
      </c>
      <c r="G17" s="107">
        <f>SUM(C17:F17)</f>
        <v>506.88599999999997</v>
      </c>
      <c r="H17" s="108">
        <f>G17*4</f>
        <v>2027.5439999999999</v>
      </c>
      <c r="I17" s="109">
        <f t="shared" si="2"/>
        <v>2230.2984000000001</v>
      </c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</row>
    <row r="18" spans="1:116" ht="14" x14ac:dyDescent="0.15">
      <c r="A18" s="196" t="str">
        <f>'Tariffs July 2020'!K12</f>
        <v>Red Energy</v>
      </c>
      <c r="B18" s="197">
        <f>'Tariffs July 2020'!G12</f>
        <v>42551</v>
      </c>
      <c r="C18" s="198">
        <f>91*'Tariffs July 2020'!M12/100</f>
        <v>87.359999999999985</v>
      </c>
      <c r="D18" s="107">
        <f>$C$5*'Tariffs July 2020'!N12/100</f>
        <v>441.99999999999994</v>
      </c>
      <c r="E18" s="107">
        <v>0</v>
      </c>
      <c r="F18" s="107">
        <v>0</v>
      </c>
      <c r="G18" s="107">
        <f t="shared" ref="G18:G22" si="3">SUM(C18:F18)</f>
        <v>529.3599999999999</v>
      </c>
      <c r="H18" s="108">
        <f t="shared" ref="H18:H22" si="4">G18*4</f>
        <v>2117.4399999999996</v>
      </c>
      <c r="I18" s="109">
        <f t="shared" si="2"/>
        <v>2329.1839999999997</v>
      </c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</row>
    <row r="19" spans="1:116" ht="14" x14ac:dyDescent="0.15">
      <c r="A19" s="196" t="str">
        <f>'Tariffs July 2020'!K13</f>
        <v>Amaysim</v>
      </c>
      <c r="B19" s="197">
        <f>'Tariffs July 2020'!G13</f>
        <v>42551</v>
      </c>
      <c r="C19" s="198">
        <f>91*'Tariffs July 2020'!M13/100</f>
        <v>97.460999999999999</v>
      </c>
      <c r="D19" s="107">
        <f>$C$5*'Tariffs July 2020'!N13/100</f>
        <v>425.99999999999994</v>
      </c>
      <c r="E19" s="107">
        <v>0</v>
      </c>
      <c r="F19" s="107">
        <v>0</v>
      </c>
      <c r="G19" s="107">
        <f t="shared" si="3"/>
        <v>523.4609999999999</v>
      </c>
      <c r="H19" s="108">
        <f t="shared" si="4"/>
        <v>2093.8439999999996</v>
      </c>
      <c r="I19" s="109">
        <f t="shared" si="2"/>
        <v>2303.2284</v>
      </c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</row>
    <row r="20" spans="1:116" ht="14" x14ac:dyDescent="0.15">
      <c r="A20" s="199" t="str">
        <f>'Tariffs July 2020'!K14</f>
        <v>Alinta Energy</v>
      </c>
      <c r="B20" s="197">
        <f>'Tariffs July 2020'!G14</f>
        <v>42551</v>
      </c>
      <c r="C20" s="198">
        <f>91*'Tariffs July 2020'!M14/100</f>
        <v>90.09</v>
      </c>
      <c r="D20" s="107">
        <f>$C$5*'Tariffs July 2020'!N14/100</f>
        <v>438.6</v>
      </c>
      <c r="E20" s="107">
        <v>0</v>
      </c>
      <c r="F20" s="107">
        <v>0</v>
      </c>
      <c r="G20" s="107">
        <f t="shared" si="3"/>
        <v>528.69000000000005</v>
      </c>
      <c r="H20" s="108">
        <f t="shared" si="4"/>
        <v>2114.7600000000002</v>
      </c>
      <c r="I20" s="109">
        <f t="shared" si="2"/>
        <v>2326.2360000000003</v>
      </c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</row>
    <row r="21" spans="1:116" ht="14" x14ac:dyDescent="0.15">
      <c r="A21" s="199" t="str">
        <f>'Tariffs July 2020'!K15</f>
        <v>Q Energy</v>
      </c>
      <c r="B21" s="197">
        <f>'Tariffs July 2020'!G15</f>
        <v>42553</v>
      </c>
      <c r="C21" s="198">
        <f>91*'Tariffs July 2020'!M15/100</f>
        <v>93.903727272727266</v>
      </c>
      <c r="D21" s="107">
        <f>$C$5*'Tariffs July 2020'!N15/100</f>
        <v>432.18181818181807</v>
      </c>
      <c r="E21" s="107">
        <v>0</v>
      </c>
      <c r="F21" s="107">
        <v>0</v>
      </c>
      <c r="G21" s="107">
        <f t="shared" si="3"/>
        <v>526.08554545454535</v>
      </c>
      <c r="H21" s="108">
        <f t="shared" si="4"/>
        <v>2104.3421818181814</v>
      </c>
      <c r="I21" s="109">
        <f t="shared" si="2"/>
        <v>2314.7763999999997</v>
      </c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</row>
    <row r="22" spans="1:116" ht="14" x14ac:dyDescent="0.15">
      <c r="A22" s="199" t="str">
        <f>'Tariffs July 2020'!K16</f>
        <v>1st Energy</v>
      </c>
      <c r="B22" s="197">
        <f>'Tariffs July 2020'!G16</f>
        <v>42551</v>
      </c>
      <c r="C22" s="198">
        <f>91*'Tariffs July 2020'!M16/100</f>
        <v>104.64999999999998</v>
      </c>
      <c r="D22" s="107">
        <f>IF($C$5&gt;='Tariffs July 2020'!P16,('Tariffs July 2020'!P16*'Tariffs July 2020'!N16/100),('Bills Jul''20'!$C$5*'Tariffs July 2020'!N16/100))</f>
        <v>278.09999999999997</v>
      </c>
      <c r="E22" s="107">
        <v>0</v>
      </c>
      <c r="F22" s="107">
        <f>IF($C$5&gt;'Tariffs July 2020'!P16,(('Bills Jul''20'!$C$5-'Tariffs July 2020'!P16)*'Tariffs July 2020'!Q16/100),0)</f>
        <v>154.69999999999999</v>
      </c>
      <c r="G22" s="107">
        <f t="shared" si="3"/>
        <v>537.44999999999993</v>
      </c>
      <c r="H22" s="108">
        <f t="shared" si="4"/>
        <v>2149.7999999999997</v>
      </c>
      <c r="I22" s="109">
        <f t="shared" si="2"/>
        <v>2364.7799999999997</v>
      </c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</row>
    <row r="23" spans="1:116" ht="14" x14ac:dyDescent="0.15">
      <c r="A23" s="196" t="str">
        <f>'Tariffs July 2020'!K17</f>
        <v>ReAmped Energy</v>
      </c>
      <c r="B23" s="197">
        <f>'Tariffs July 2020'!G17</f>
        <v>42551</v>
      </c>
      <c r="C23" s="198">
        <f>91*'Tariffs July 2020'!M17/100</f>
        <v>98.677090909090893</v>
      </c>
      <c r="D23" s="107">
        <f>$C$5*'Tariffs July 2020'!N17/100</f>
        <v>420</v>
      </c>
      <c r="E23" s="107">
        <v>0</v>
      </c>
      <c r="F23" s="107">
        <v>0</v>
      </c>
      <c r="G23" s="107">
        <f t="shared" ref="G23:G28" si="5">SUM(C23:F23)</f>
        <v>518.67709090909091</v>
      </c>
      <c r="H23" s="108">
        <f t="shared" ref="H23:H28" si="6">G23*4</f>
        <v>2074.7083636363636</v>
      </c>
      <c r="I23" s="109">
        <f t="shared" ref="I23:I28" si="7">H23*1.1</f>
        <v>2282.1792</v>
      </c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</row>
    <row r="24" spans="1:116" ht="14" x14ac:dyDescent="0.15">
      <c r="A24" s="196" t="str">
        <f>'Tariffs July 2020'!K18</f>
        <v>Powerclub</v>
      </c>
      <c r="B24" s="197">
        <f>'Tariffs July 2020'!G18</f>
        <v>42565</v>
      </c>
      <c r="C24" s="198">
        <f>91*'Tariffs July 2020'!M18/100</f>
        <v>102.7141818181818</v>
      </c>
      <c r="D24" s="107">
        <f>$C$5*'Tariffs July 2020'!N18/100</f>
        <v>416.90909090909088</v>
      </c>
      <c r="E24" s="107">
        <v>0</v>
      </c>
      <c r="F24" s="107">
        <v>0</v>
      </c>
      <c r="G24" s="107">
        <f t="shared" si="5"/>
        <v>519.62327272727271</v>
      </c>
      <c r="H24" s="108">
        <f t="shared" si="6"/>
        <v>2078.4930909090908</v>
      </c>
      <c r="I24" s="109">
        <f t="shared" si="7"/>
        <v>2286.3424</v>
      </c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</row>
    <row r="25" spans="1:116" ht="14" x14ac:dyDescent="0.15">
      <c r="A25" s="196" t="str">
        <f>'Tariffs July 2020'!K19</f>
        <v>CovaU</v>
      </c>
      <c r="B25" s="197">
        <f>'Tariffs July 2020'!G19</f>
        <v>42551</v>
      </c>
      <c r="C25" s="198">
        <f>91*'Tariffs July 2020'!M19/100</f>
        <v>90.09</v>
      </c>
      <c r="D25" s="107">
        <f>$C$5*'Tariffs July 2020'!N19/100</f>
        <v>425.09090909090895</v>
      </c>
      <c r="E25" s="107">
        <v>0</v>
      </c>
      <c r="F25" s="107">
        <v>0</v>
      </c>
      <c r="G25" s="107">
        <f t="shared" si="5"/>
        <v>515.18090909090893</v>
      </c>
      <c r="H25" s="108">
        <f t="shared" si="6"/>
        <v>2060.7236363636357</v>
      </c>
      <c r="I25" s="109">
        <f t="shared" si="7"/>
        <v>2266.7959999999994</v>
      </c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</row>
    <row r="26" spans="1:116" ht="14" x14ac:dyDescent="0.15">
      <c r="A26" s="196" t="str">
        <f>'Tariffs July 2020'!K20</f>
        <v>Discover Energy</v>
      </c>
      <c r="B26" s="197">
        <f>'Tariffs July 2020'!G20</f>
        <v>42551</v>
      </c>
      <c r="C26" s="198">
        <f>91*'Tariffs July 2020'!M20/100</f>
        <v>67.844636363636354</v>
      </c>
      <c r="D26" s="107">
        <f>$C$5*'Tariffs July 2020'!N20/100</f>
        <v>477.81818181818181</v>
      </c>
      <c r="E26" s="107">
        <v>0</v>
      </c>
      <c r="F26" s="107">
        <v>0</v>
      </c>
      <c r="G26" s="107">
        <f t="shared" si="5"/>
        <v>545.66281818181812</v>
      </c>
      <c r="H26" s="108">
        <f t="shared" si="6"/>
        <v>2182.6512727272725</v>
      </c>
      <c r="I26" s="109">
        <f t="shared" si="7"/>
        <v>2400.9164000000001</v>
      </c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</row>
    <row r="27" spans="1:116" ht="14" x14ac:dyDescent="0.15">
      <c r="A27" s="196" t="str">
        <f>'Tariffs July 2020'!K21</f>
        <v>Elysian Energy</v>
      </c>
      <c r="B27" s="197">
        <f>'Tariffs July 2020'!G21</f>
        <v>42551</v>
      </c>
      <c r="C27" s="198">
        <f>91*'Tariffs July 2020'!M21/100</f>
        <v>94.871636363636355</v>
      </c>
      <c r="D27" s="107">
        <f>$C$5*'Tariffs July 2020'!N21/100</f>
        <v>388.72727272727263</v>
      </c>
      <c r="E27" s="107">
        <v>0</v>
      </c>
      <c r="F27" s="107">
        <v>0</v>
      </c>
      <c r="G27" s="107">
        <f t="shared" si="5"/>
        <v>483.59890909090899</v>
      </c>
      <c r="H27" s="108">
        <f t="shared" si="6"/>
        <v>1934.395636363636</v>
      </c>
      <c r="I27" s="109">
        <f t="shared" si="7"/>
        <v>2127.8351999999995</v>
      </c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</row>
    <row r="28" spans="1:116" ht="14" x14ac:dyDescent="0.15">
      <c r="A28" s="196" t="str">
        <f>'Tariffs July 2020'!K22</f>
        <v>Future X Power</v>
      </c>
      <c r="B28" s="197">
        <f>'Tariffs July 2020'!G22</f>
        <v>42452</v>
      </c>
      <c r="C28" s="198">
        <f>91*'Tariffs July 2020'!M22/100</f>
        <v>90.272000000000006</v>
      </c>
      <c r="D28" s="107">
        <f>$C$5*'Tariffs July 2020'!N22/100</f>
        <v>463.09090909090907</v>
      </c>
      <c r="E28" s="107">
        <v>0</v>
      </c>
      <c r="F28" s="107">
        <v>0</v>
      </c>
      <c r="G28" s="107">
        <f t="shared" si="5"/>
        <v>553.36290909090906</v>
      </c>
      <c r="H28" s="108">
        <f t="shared" si="6"/>
        <v>2213.4516363636362</v>
      </c>
      <c r="I28" s="109">
        <f t="shared" si="7"/>
        <v>2434.7968000000001</v>
      </c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</row>
    <row r="29" spans="1:116" ht="14" x14ac:dyDescent="0.15">
      <c r="A29" s="199" t="str">
        <f>'Tariffs July 2020'!K23</f>
        <v>GloBird Energy</v>
      </c>
      <c r="B29" s="197">
        <f>'Tariffs July 2020'!G23</f>
        <v>42571</v>
      </c>
      <c r="C29" s="198">
        <f>91*'Tariffs July 2020'!M23/100</f>
        <v>104.64999999999998</v>
      </c>
      <c r="D29" s="107">
        <f>IF($C$5&gt;='Tariffs July 2020'!P23,('Tariffs July 2020'!P23*'Tariffs July 2020'!N23/100),('Bills Jul''20'!$C$5*'Tariffs July 2020'!N23/100))</f>
        <v>368.64999999999992</v>
      </c>
      <c r="E29" s="107">
        <v>0</v>
      </c>
      <c r="F29" s="107">
        <f>IF($C$5&gt;'Tariffs July 2020'!P23,(('Bills Jul''20'!$C$5-'Tariffs July 2020'!P23)*'Tariffs July 2020'!Q23/100),0)</f>
        <v>43.749999999999993</v>
      </c>
      <c r="G29" s="107">
        <f t="shared" ref="G29:G31" si="8">SUM(C29:F29)</f>
        <v>517.04999999999984</v>
      </c>
      <c r="H29" s="108">
        <f t="shared" ref="H29:H31" si="9">G29*4</f>
        <v>2068.1999999999994</v>
      </c>
      <c r="I29" s="109">
        <f t="shared" ref="I29:I31" si="10">H29*1.1</f>
        <v>2275.0199999999995</v>
      </c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</row>
    <row r="30" spans="1:116" ht="14" x14ac:dyDescent="0.15">
      <c r="A30" s="196" t="str">
        <f>'Tariffs July 2020'!K24</f>
        <v>OVO Energy</v>
      </c>
      <c r="B30" s="197">
        <f>'Tariffs July 2020'!G24</f>
        <v>42551</v>
      </c>
      <c r="C30" s="198">
        <f>91*'Tariffs July 2020'!M24/100</f>
        <v>89.179999999999978</v>
      </c>
      <c r="D30" s="107">
        <f>$C$5*'Tariffs July 2020'!N24/100</f>
        <v>403.45454545454544</v>
      </c>
      <c r="E30" s="107">
        <v>0</v>
      </c>
      <c r="F30" s="107">
        <v>0</v>
      </c>
      <c r="G30" s="107">
        <f t="shared" si="8"/>
        <v>492.63454545454545</v>
      </c>
      <c r="H30" s="108">
        <f t="shared" si="9"/>
        <v>1970.5381818181818</v>
      </c>
      <c r="I30" s="109">
        <f t="shared" si="10"/>
        <v>2167.5920000000001</v>
      </c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</row>
    <row r="31" spans="1:116" ht="14" x14ac:dyDescent="0.15">
      <c r="A31" s="196" t="str">
        <f>'Tariffs July 2020'!K25</f>
        <v>People Energy</v>
      </c>
      <c r="B31" s="197">
        <f>'Tariffs July 2020'!G25</f>
        <v>42553</v>
      </c>
      <c r="C31" s="198">
        <f>91*'Tariffs July 2020'!M25/100</f>
        <v>93.473545454545444</v>
      </c>
      <c r="D31" s="107">
        <f>$C$5*'Tariffs July 2020'!N25/100</f>
        <v>422.72727272727263</v>
      </c>
      <c r="E31" s="107">
        <v>0</v>
      </c>
      <c r="F31" s="107">
        <v>0</v>
      </c>
      <c r="G31" s="107">
        <f t="shared" si="8"/>
        <v>516.20081818181802</v>
      </c>
      <c r="H31" s="108">
        <f t="shared" si="9"/>
        <v>2064.8032727272721</v>
      </c>
      <c r="I31" s="109">
        <f t="shared" si="10"/>
        <v>2271.2835999999993</v>
      </c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</row>
    <row r="32" spans="1:116" ht="15" thickBot="1" x14ac:dyDescent="0.2">
      <c r="A32" s="200" t="str">
        <f>'Tariffs July 2020'!K26</f>
        <v>Sumo Power</v>
      </c>
      <c r="B32" s="201">
        <f>'Tariffs July 2020'!G26</f>
        <v>42472</v>
      </c>
      <c r="C32" s="202">
        <f>91*'Tariffs July 2020'!M26/100</f>
        <v>118.3</v>
      </c>
      <c r="D32" s="112">
        <f>$C$5*'Tariffs July 2020'!N26/100</f>
        <v>388</v>
      </c>
      <c r="E32" s="112">
        <v>0</v>
      </c>
      <c r="F32" s="112">
        <v>0</v>
      </c>
      <c r="G32" s="112">
        <f t="shared" ref="G32" si="11">SUM(C32:F32)</f>
        <v>506.3</v>
      </c>
      <c r="H32" s="113">
        <f t="shared" ref="H32" si="12">G32*4</f>
        <v>2025.2</v>
      </c>
      <c r="I32" s="114">
        <f t="shared" ref="I32" si="13">H32*1.1</f>
        <v>2227.7200000000003</v>
      </c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</row>
    <row r="33" spans="1:116" ht="14" x14ac:dyDescent="0.15"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</row>
    <row r="34" spans="1:116" ht="15" thickBot="1" x14ac:dyDescent="0.2"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</row>
    <row r="35" spans="1:116" ht="14" x14ac:dyDescent="0.15">
      <c r="A35" s="99" t="s">
        <v>61</v>
      </c>
      <c r="B35" s="100"/>
      <c r="C35" s="100"/>
      <c r="D35" s="115"/>
      <c r="E35" s="115"/>
      <c r="F35" s="115"/>
      <c r="G35" s="116"/>
      <c r="H35" s="100"/>
      <c r="I35" s="101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</row>
    <row r="36" spans="1:116" ht="14" x14ac:dyDescent="0.15">
      <c r="A36" s="103" t="s">
        <v>6</v>
      </c>
      <c r="B36" s="88"/>
      <c r="C36" s="124">
        <v>2000</v>
      </c>
      <c r="D36" s="117"/>
      <c r="E36" s="117"/>
      <c r="F36" s="117"/>
      <c r="G36" s="118"/>
      <c r="H36" s="88"/>
      <c r="I36" s="10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</row>
    <row r="37" spans="1:116" ht="14" x14ac:dyDescent="0.15">
      <c r="A37" s="103" t="s">
        <v>236</v>
      </c>
      <c r="B37" s="88"/>
      <c r="C37" s="125">
        <v>0.85</v>
      </c>
      <c r="D37" s="117"/>
      <c r="E37" s="117"/>
      <c r="F37" s="117"/>
      <c r="G37" s="118"/>
      <c r="H37" s="88"/>
      <c r="I37" s="10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</row>
    <row r="38" spans="1:116" ht="14" x14ac:dyDescent="0.15">
      <c r="A38" s="103" t="s">
        <v>62</v>
      </c>
      <c r="B38" s="88"/>
      <c r="C38" s="125">
        <v>0.15</v>
      </c>
      <c r="D38" s="117"/>
      <c r="E38" s="117"/>
      <c r="F38" s="117"/>
      <c r="G38" s="118"/>
      <c r="H38" s="88"/>
      <c r="I38" s="10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</row>
    <row r="39" spans="1:116" ht="14" x14ac:dyDescent="0.15">
      <c r="A39" s="103"/>
      <c r="B39" s="88"/>
      <c r="C39" s="117"/>
      <c r="D39" s="117"/>
      <c r="E39" s="117"/>
      <c r="F39" s="117"/>
      <c r="G39" s="118"/>
      <c r="H39" s="88"/>
      <c r="I39" s="10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</row>
    <row r="40" spans="1:116" ht="43" customHeight="1" x14ac:dyDescent="0.15">
      <c r="A40" s="203" t="s">
        <v>161</v>
      </c>
      <c r="B40" s="204" t="s">
        <v>157</v>
      </c>
      <c r="C40" s="205" t="s">
        <v>7</v>
      </c>
      <c r="D40" s="205" t="s">
        <v>42</v>
      </c>
      <c r="E40" s="206" t="s">
        <v>44</v>
      </c>
      <c r="F40" s="205" t="s">
        <v>65</v>
      </c>
      <c r="G40" s="205" t="s">
        <v>78</v>
      </c>
      <c r="H40" s="207" t="s">
        <v>66</v>
      </c>
      <c r="I40" s="208" t="s">
        <v>73</v>
      </c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</row>
    <row r="41" spans="1:116" ht="14" x14ac:dyDescent="0.15">
      <c r="A41" s="105" t="str">
        <f>'Tariffs July 2020'!K27</f>
        <v>AGL</v>
      </c>
      <c r="B41" s="106">
        <f>'Tariffs July 2020'!G27</f>
        <v>42564</v>
      </c>
      <c r="C41" s="107">
        <f>91*'Tariffs July 2020'!M27/100</f>
        <v>93.911999999999992</v>
      </c>
      <c r="D41" s="107">
        <f>($C$36*$C$37)*'Tariffs July 2020'!N27/100</f>
        <v>371.52727272727265</v>
      </c>
      <c r="E41" s="107">
        <v>0</v>
      </c>
      <c r="F41" s="107">
        <f>($C$36*$C$38)*'Tariffs July 2020'!AE27/100</f>
        <v>42.9</v>
      </c>
      <c r="G41" s="107">
        <f>SUM(C41:F41)</f>
        <v>508.3392727272726</v>
      </c>
      <c r="H41" s="108">
        <f>G41*4</f>
        <v>2033.3570909090904</v>
      </c>
      <c r="I41" s="109">
        <f t="shared" ref="I41:I55" si="14">H41*1.1</f>
        <v>2236.6927999999998</v>
      </c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</row>
    <row r="42" spans="1:116" ht="14" x14ac:dyDescent="0.15">
      <c r="A42" s="105" t="str">
        <f>'Tariffs July 2020'!K28</f>
        <v>Click Energy</v>
      </c>
      <c r="B42" s="106">
        <f>'Tariffs July 2020'!G28</f>
        <v>42551</v>
      </c>
      <c r="C42" s="107">
        <f>91*'Tariffs July 2020'!M28/100</f>
        <v>97.460999999999999</v>
      </c>
      <c r="D42" s="107">
        <f>($C$36*$C$37)*'Tariffs July 2020'!N28/100</f>
        <v>362.09999999999991</v>
      </c>
      <c r="E42" s="107">
        <v>0</v>
      </c>
      <c r="F42" s="107">
        <f>($C$36*$C$38)*'Tariffs July 2020'!AE28/100</f>
        <v>50.372727272727268</v>
      </c>
      <c r="G42" s="107">
        <f t="shared" ref="G42:G53" si="15">SUM(C42:F42)</f>
        <v>509.9337272727272</v>
      </c>
      <c r="H42" s="108">
        <f t="shared" ref="H42:H55" si="16">G42*4</f>
        <v>2039.7349090909088</v>
      </c>
      <c r="I42" s="109">
        <f t="shared" si="14"/>
        <v>2243.7084</v>
      </c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4"/>
      <c r="CA42" s="184"/>
      <c r="CB42" s="184"/>
      <c r="CC42" s="184"/>
      <c r="CD42" s="184"/>
      <c r="CE42" s="184"/>
      <c r="CF42" s="184"/>
      <c r="CG42" s="184"/>
      <c r="CH42" s="184"/>
      <c r="CI42" s="184"/>
      <c r="CJ42" s="184"/>
      <c r="CK42" s="184"/>
      <c r="CL42" s="184"/>
      <c r="CM42" s="184"/>
      <c r="CN42" s="184"/>
      <c r="CO42" s="184"/>
      <c r="CP42" s="184"/>
      <c r="CQ42" s="184"/>
      <c r="CR42" s="184"/>
      <c r="CS42" s="184"/>
      <c r="CT42" s="184"/>
      <c r="CU42" s="184"/>
      <c r="CV42" s="184"/>
      <c r="CW42" s="184"/>
      <c r="CX42" s="184"/>
      <c r="CY42" s="184"/>
      <c r="CZ42" s="184"/>
      <c r="DA42" s="184"/>
      <c r="DB42" s="184"/>
      <c r="DC42" s="184"/>
      <c r="DD42" s="184"/>
      <c r="DE42" s="184"/>
      <c r="DF42" s="184"/>
      <c r="DG42" s="184"/>
      <c r="DH42" s="184"/>
      <c r="DI42" s="184"/>
      <c r="DJ42" s="184"/>
      <c r="DK42" s="184"/>
      <c r="DL42" s="184"/>
    </row>
    <row r="43" spans="1:116" ht="14" x14ac:dyDescent="0.15">
      <c r="A43" s="105" t="str">
        <f>'Tariffs July 2020'!K29</f>
        <v>Diamond Energy</v>
      </c>
      <c r="B43" s="106">
        <f>'Tariffs July 2020'!G29</f>
        <v>42551</v>
      </c>
      <c r="C43" s="107">
        <f>91*'Tariffs July 2020'!M29/100</f>
        <v>100.10827272727272</v>
      </c>
      <c r="D43" s="107">
        <f>($C$36*$C$37)*'Tariffs July 2020'!N29/100</f>
        <v>365.34545454545446</v>
      </c>
      <c r="E43" s="107">
        <v>0</v>
      </c>
      <c r="F43" s="107">
        <f>($C$36*$C$38)*'Tariffs July 2020'!AE29/100</f>
        <v>47.290909090909089</v>
      </c>
      <c r="G43" s="107">
        <f t="shared" si="15"/>
        <v>512.74463636363623</v>
      </c>
      <c r="H43" s="108">
        <f t="shared" si="16"/>
        <v>2050.9785454545449</v>
      </c>
      <c r="I43" s="109">
        <f t="shared" si="14"/>
        <v>2256.0763999999995</v>
      </c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4"/>
      <c r="CA43" s="184"/>
      <c r="CB43" s="184"/>
      <c r="CC43" s="184"/>
      <c r="CD43" s="184"/>
      <c r="CE43" s="184"/>
      <c r="CF43" s="184"/>
      <c r="CG43" s="184"/>
      <c r="CH43" s="184"/>
      <c r="CI43" s="184"/>
      <c r="CJ43" s="184"/>
      <c r="CK43" s="184"/>
      <c r="CL43" s="184"/>
      <c r="CM43" s="184"/>
      <c r="CN43" s="184"/>
      <c r="CO43" s="184"/>
      <c r="CP43" s="184"/>
      <c r="CQ43" s="184"/>
      <c r="CR43" s="184"/>
      <c r="CS43" s="184"/>
      <c r="CT43" s="184"/>
      <c r="CU43" s="184"/>
      <c r="CV43" s="184"/>
      <c r="CW43" s="184"/>
      <c r="CX43" s="184"/>
      <c r="CY43" s="184"/>
      <c r="CZ43" s="184"/>
      <c r="DA43" s="184"/>
      <c r="DB43" s="184"/>
      <c r="DC43" s="184"/>
      <c r="DD43" s="184"/>
      <c r="DE43" s="184"/>
      <c r="DF43" s="184"/>
      <c r="DG43" s="184"/>
      <c r="DH43" s="184"/>
      <c r="DI43" s="184"/>
      <c r="DJ43" s="184"/>
      <c r="DK43" s="184"/>
      <c r="DL43" s="184"/>
    </row>
    <row r="44" spans="1:116" ht="14" x14ac:dyDescent="0.15">
      <c r="A44" s="105" t="str">
        <f>'Tariffs July 2020'!K30</f>
        <v>Dodo Power &amp; Gas</v>
      </c>
      <c r="B44" s="106">
        <f>'Tariffs July 2020'!G30</f>
        <v>42551</v>
      </c>
      <c r="C44" s="107">
        <f>91*'Tariffs July 2020'!M30/100</f>
        <v>100.10827272727272</v>
      </c>
      <c r="D44" s="107">
        <f>($C$36*$C$37)*'Tariffs July 2020'!N30/100</f>
        <v>365.34545454545446</v>
      </c>
      <c r="E44" s="107">
        <v>0</v>
      </c>
      <c r="F44" s="107">
        <f>($C$36*$C$38)*'Tariffs July 2020'!AE30/100</f>
        <v>47.290909090909089</v>
      </c>
      <c r="G44" s="107">
        <f t="shared" si="15"/>
        <v>512.74463636363623</v>
      </c>
      <c r="H44" s="108">
        <f t="shared" si="16"/>
        <v>2050.9785454545449</v>
      </c>
      <c r="I44" s="109">
        <f t="shared" si="14"/>
        <v>2256.0763999999995</v>
      </c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184"/>
      <c r="CI44" s="184"/>
      <c r="CJ44" s="184"/>
      <c r="CK44" s="184"/>
      <c r="CL44" s="184"/>
      <c r="CM44" s="184"/>
      <c r="CN44" s="184"/>
      <c r="CO44" s="184"/>
      <c r="CP44" s="184"/>
      <c r="CQ44" s="184"/>
      <c r="CR44" s="184"/>
      <c r="CS44" s="184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</row>
    <row r="45" spans="1:116" ht="14" x14ac:dyDescent="0.15">
      <c r="A45" s="105" t="str">
        <f>'Tariffs July 2020'!K31</f>
        <v>EnergyAustralia</v>
      </c>
      <c r="B45" s="106">
        <f>'Tariffs July 2020'!G31</f>
        <v>42551</v>
      </c>
      <c r="C45" s="107">
        <f>91*'Tariffs July 2020'!M31/100</f>
        <v>84.629999999999981</v>
      </c>
      <c r="D45" s="107">
        <f>($C$36*$C$37)*'Tariffs July 2020'!N31/100</f>
        <v>385.28181818181815</v>
      </c>
      <c r="E45" s="107">
        <v>0</v>
      </c>
      <c r="F45" s="107">
        <f>($C$36*$C$38)*'Tariffs July 2020'!AE31/100</f>
        <v>45.463636363636361</v>
      </c>
      <c r="G45" s="107">
        <f t="shared" si="15"/>
        <v>515.37545454545455</v>
      </c>
      <c r="H45" s="108">
        <f t="shared" si="16"/>
        <v>2061.5018181818182</v>
      </c>
      <c r="I45" s="109">
        <f t="shared" si="14"/>
        <v>2267.652</v>
      </c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184"/>
      <c r="CI45" s="184"/>
      <c r="CJ45" s="184"/>
      <c r="CK45" s="184"/>
      <c r="CL45" s="184"/>
      <c r="CM45" s="184"/>
      <c r="CN45" s="184"/>
      <c r="CO45" s="184"/>
      <c r="CP45" s="184"/>
      <c r="CQ45" s="184"/>
      <c r="CR45" s="184"/>
      <c r="CS45" s="184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</row>
    <row r="46" spans="1:116" ht="14" x14ac:dyDescent="0.15">
      <c r="A46" s="105" t="str">
        <f>'Tariffs July 2020'!K32</f>
        <v>Origin Energy</v>
      </c>
      <c r="B46" s="106">
        <f>'Tariffs July 2020'!G32</f>
        <v>42551</v>
      </c>
      <c r="C46" s="107">
        <f>91*'Tariffs July 2020'!M32/100</f>
        <v>94.383545454545455</v>
      </c>
      <c r="D46" s="107">
        <f>($C$36*$C$37)*'Tariffs July 2020'!N32/100</f>
        <v>369.98181818181814</v>
      </c>
      <c r="E46" s="107">
        <v>0</v>
      </c>
      <c r="F46" s="107">
        <f>($C$36*$C$38)*'Tariffs July 2020'!AE32/100</f>
        <v>38.918181818181807</v>
      </c>
      <c r="G46" s="107">
        <f t="shared" si="15"/>
        <v>503.28354545454545</v>
      </c>
      <c r="H46" s="108">
        <f t="shared" si="16"/>
        <v>2013.1341818181818</v>
      </c>
      <c r="I46" s="109">
        <f t="shared" si="14"/>
        <v>2214.4476</v>
      </c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184"/>
      <c r="CI46" s="184"/>
      <c r="CJ46" s="184"/>
      <c r="CK46" s="184"/>
      <c r="CL46" s="184"/>
      <c r="CM46" s="184"/>
      <c r="CN46" s="184"/>
      <c r="CO46" s="184"/>
      <c r="CP46" s="184"/>
      <c r="CQ46" s="184"/>
      <c r="CR46" s="184"/>
      <c r="CS46" s="184"/>
      <c r="CT46" s="184"/>
      <c r="CU46" s="184"/>
      <c r="CV46" s="184"/>
      <c r="CW46" s="184"/>
      <c r="CX46" s="184"/>
      <c r="CY46" s="184"/>
      <c r="CZ46" s="184"/>
      <c r="DA46" s="184"/>
      <c r="DB46" s="184"/>
      <c r="DC46" s="184"/>
      <c r="DD46" s="184"/>
      <c r="DE46" s="184"/>
      <c r="DF46" s="184"/>
      <c r="DG46" s="184"/>
      <c r="DH46" s="184"/>
      <c r="DI46" s="184"/>
      <c r="DJ46" s="184"/>
      <c r="DK46" s="184"/>
      <c r="DL46" s="184"/>
    </row>
    <row r="47" spans="1:116" ht="14" x14ac:dyDescent="0.15">
      <c r="A47" s="105" t="str">
        <f>'Tariffs July 2020'!K33</f>
        <v>Powerdirect</v>
      </c>
      <c r="B47" s="106">
        <f>'Tariffs July 2020'!G33</f>
        <v>42551</v>
      </c>
      <c r="C47" s="107">
        <f>91*'Tariffs July 2020'!M33/100</f>
        <v>93.911999999999992</v>
      </c>
      <c r="D47" s="107">
        <f>($C$36*$C$37)*'Tariffs July 2020'!N33/100</f>
        <v>371.45</v>
      </c>
      <c r="E47" s="107">
        <v>0</v>
      </c>
      <c r="F47" s="107">
        <f>($C$36*$C$38)*'Tariffs July 2020'!AE33/100</f>
        <v>42.9</v>
      </c>
      <c r="G47" s="107">
        <f t="shared" si="15"/>
        <v>508.26199999999994</v>
      </c>
      <c r="H47" s="108">
        <f t="shared" si="16"/>
        <v>2033.0479999999998</v>
      </c>
      <c r="I47" s="109">
        <f t="shared" si="14"/>
        <v>2236.3528000000001</v>
      </c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184"/>
      <c r="CI47" s="184"/>
      <c r="CJ47" s="184"/>
      <c r="CK47" s="184"/>
      <c r="CL47" s="184"/>
      <c r="CM47" s="184"/>
      <c r="CN47" s="184"/>
      <c r="CO47" s="184"/>
      <c r="CP47" s="184"/>
      <c r="CQ47" s="184"/>
      <c r="CR47" s="184"/>
      <c r="CS47" s="184"/>
      <c r="CT47" s="184"/>
      <c r="CU47" s="184"/>
      <c r="CV47" s="184"/>
      <c r="CW47" s="184"/>
      <c r="CX47" s="184"/>
      <c r="CY47" s="184"/>
      <c r="CZ47" s="184"/>
      <c r="DA47" s="184"/>
      <c r="DB47" s="184"/>
      <c r="DC47" s="184"/>
      <c r="DD47" s="184"/>
      <c r="DE47" s="184"/>
      <c r="DF47" s="184"/>
      <c r="DG47" s="184"/>
      <c r="DH47" s="184"/>
      <c r="DI47" s="184"/>
      <c r="DJ47" s="184"/>
      <c r="DK47" s="184"/>
      <c r="DL47" s="184"/>
    </row>
    <row r="48" spans="1:116" ht="14" x14ac:dyDescent="0.15">
      <c r="A48" s="105" t="str">
        <f>'Tariffs July 2020'!K34</f>
        <v>Simply Energy</v>
      </c>
      <c r="B48" s="106">
        <f>'Tariffs July 2020'!G34</f>
        <v>42551</v>
      </c>
      <c r="C48" s="107">
        <f>91*'Tariffs July 2020'!M34/100</f>
        <v>86.019818181818167</v>
      </c>
      <c r="D48" s="107">
        <f>($C$36*$C$37)*'Tariffs July 2020'!N34/100</f>
        <v>382.49999999999994</v>
      </c>
      <c r="E48" s="107">
        <v>0</v>
      </c>
      <c r="F48" s="107">
        <f>($C$36*$C$38)*'Tariffs July 2020'!AE34/100</f>
        <v>49.254545454545443</v>
      </c>
      <c r="G48" s="107">
        <f t="shared" si="15"/>
        <v>517.77436363636355</v>
      </c>
      <c r="H48" s="108">
        <f t="shared" si="16"/>
        <v>2071.0974545454542</v>
      </c>
      <c r="I48" s="109">
        <f t="shared" si="14"/>
        <v>2278.2071999999998</v>
      </c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</row>
    <row r="49" spans="1:116" ht="14" x14ac:dyDescent="0.15">
      <c r="A49" s="105" t="str">
        <f>'Tariffs July 2020'!K35</f>
        <v>Mojo Power</v>
      </c>
      <c r="B49" s="106">
        <f>'Tariffs July 2020'!G35</f>
        <v>42553</v>
      </c>
      <c r="C49" s="107">
        <f>91*'Tariffs July 2020'!M35/100</f>
        <v>93.473545454545444</v>
      </c>
      <c r="D49" s="107">
        <f>($C$36*$C$37)*'Tariffs July 2020'!N35/100</f>
        <v>359.31818181818176</v>
      </c>
      <c r="E49" s="107">
        <v>0</v>
      </c>
      <c r="F49" s="107">
        <f>($C$36*$C$38)*'Tariffs July 2020'!AE35/100</f>
        <v>54</v>
      </c>
      <c r="G49" s="107">
        <f t="shared" si="15"/>
        <v>506.7917272727272</v>
      </c>
      <c r="H49" s="108">
        <f t="shared" si="16"/>
        <v>2027.1669090909088</v>
      </c>
      <c r="I49" s="109">
        <f t="shared" si="14"/>
        <v>2229.8835999999997</v>
      </c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4"/>
      <c r="CA49" s="184"/>
      <c r="CB49" s="184"/>
      <c r="CC49" s="184"/>
      <c r="CD49" s="184"/>
      <c r="CE49" s="184"/>
      <c r="CF49" s="184"/>
      <c r="CG49" s="184"/>
      <c r="CH49" s="184"/>
      <c r="CI49" s="184"/>
      <c r="CJ49" s="184"/>
      <c r="CK49" s="184"/>
      <c r="CL49" s="184"/>
      <c r="CM49" s="184"/>
      <c r="CN49" s="184"/>
      <c r="CO49" s="184"/>
      <c r="CP49" s="184"/>
      <c r="CQ49" s="184"/>
      <c r="CR49" s="184"/>
      <c r="CS49" s="184"/>
      <c r="CT49" s="184"/>
      <c r="CU49" s="184"/>
      <c r="CV49" s="184"/>
      <c r="CW49" s="184"/>
      <c r="CX49" s="184"/>
      <c r="CY49" s="184"/>
      <c r="CZ49" s="184"/>
      <c r="DA49" s="184"/>
      <c r="DB49" s="184"/>
      <c r="DC49" s="184"/>
      <c r="DD49" s="184"/>
      <c r="DE49" s="184"/>
      <c r="DF49" s="184"/>
      <c r="DG49" s="184"/>
      <c r="DH49" s="184"/>
      <c r="DI49" s="184"/>
      <c r="DJ49" s="184"/>
      <c r="DK49" s="184"/>
      <c r="DL49" s="184"/>
    </row>
    <row r="50" spans="1:116" ht="14" x14ac:dyDescent="0.15">
      <c r="A50" s="105" t="str">
        <f>'Tariffs July 2020'!K36</f>
        <v>Powershop</v>
      </c>
      <c r="B50" s="106">
        <f>'Tariffs July 2020'!G36</f>
        <v>42551</v>
      </c>
      <c r="C50" s="107">
        <f>91*'Tariffs July 2020'!M36/100</f>
        <v>96.220090909090899</v>
      </c>
      <c r="D50" s="107">
        <f>($C$36*$C$37)*'Tariffs July 2020'!N36/100</f>
        <v>352.05454545454546</v>
      </c>
      <c r="E50" s="107">
        <v>0</v>
      </c>
      <c r="F50" s="107">
        <f>($C$36*$C$38)*'Tariffs July 2020'!AE36/100</f>
        <v>42.709090909090904</v>
      </c>
      <c r="G50" s="107">
        <f t="shared" si="15"/>
        <v>490.98372727272726</v>
      </c>
      <c r="H50" s="108">
        <f t="shared" si="16"/>
        <v>1963.9349090909091</v>
      </c>
      <c r="I50" s="109">
        <f t="shared" si="14"/>
        <v>2160.3284000000003</v>
      </c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184"/>
      <c r="CI50" s="184"/>
      <c r="CJ50" s="184"/>
      <c r="CK50" s="184"/>
      <c r="CL50" s="184"/>
      <c r="CM50" s="184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</row>
    <row r="51" spans="1:116" ht="14" x14ac:dyDescent="0.15">
      <c r="A51" s="105" t="str">
        <f>'Tariffs July 2020'!K37</f>
        <v>Red Energy</v>
      </c>
      <c r="B51" s="106">
        <f>'Tariffs July 2020'!G37</f>
        <v>42551</v>
      </c>
      <c r="C51" s="107">
        <f>91*'Tariffs July 2020'!M37/100</f>
        <v>87.359999999999985</v>
      </c>
      <c r="D51" s="107">
        <f>($C$36*$C$37)*'Tariffs July 2020'!N37/100</f>
        <v>375.7</v>
      </c>
      <c r="E51" s="107">
        <v>0</v>
      </c>
      <c r="F51" s="107">
        <f>($C$36*$C$38)*'Tariffs July 2020'!AE37/100</f>
        <v>50.972727272727276</v>
      </c>
      <c r="G51" s="107">
        <f t="shared" si="15"/>
        <v>514.03272727272724</v>
      </c>
      <c r="H51" s="108">
        <f t="shared" si="16"/>
        <v>2056.130909090909</v>
      </c>
      <c r="I51" s="109">
        <f t="shared" si="14"/>
        <v>2261.7440000000001</v>
      </c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84"/>
      <c r="CE51" s="184"/>
      <c r="CF51" s="184"/>
      <c r="CG51" s="184"/>
      <c r="CH51" s="184"/>
      <c r="CI51" s="184"/>
      <c r="CJ51" s="184"/>
      <c r="CK51" s="184"/>
      <c r="CL51" s="184"/>
      <c r="CM51" s="184"/>
      <c r="CN51" s="184"/>
      <c r="CO51" s="184"/>
      <c r="CP51" s="184"/>
      <c r="CQ51" s="184"/>
      <c r="CR51" s="184"/>
      <c r="CS51" s="184"/>
      <c r="CT51" s="184"/>
      <c r="CU51" s="184"/>
      <c r="CV51" s="184"/>
      <c r="CW51" s="184"/>
      <c r="CX51" s="184"/>
      <c r="CY51" s="184"/>
      <c r="CZ51" s="184"/>
      <c r="DA51" s="184"/>
      <c r="DB51" s="184"/>
      <c r="DC51" s="184"/>
      <c r="DD51" s="184"/>
      <c r="DE51" s="184"/>
      <c r="DF51" s="184"/>
      <c r="DG51" s="184"/>
      <c r="DH51" s="184"/>
      <c r="DI51" s="184"/>
      <c r="DJ51" s="184"/>
      <c r="DK51" s="184"/>
      <c r="DL51" s="184"/>
    </row>
    <row r="52" spans="1:116" ht="14" x14ac:dyDescent="0.15">
      <c r="A52" s="105" t="str">
        <f>'Tariffs July 2020'!K38</f>
        <v>Amaysim</v>
      </c>
      <c r="B52" s="106">
        <f>'Tariffs July 2020'!G38</f>
        <v>42551</v>
      </c>
      <c r="C52" s="107">
        <f>91*'Tariffs July 2020'!M38/100</f>
        <v>97.460999999999999</v>
      </c>
      <c r="D52" s="107">
        <f>($C$36*$C$37)*'Tariffs July 2020'!N38/100</f>
        <v>362.09999999999991</v>
      </c>
      <c r="E52" s="107">
        <v>0</v>
      </c>
      <c r="F52" s="107">
        <f>($C$36*$C$38)*'Tariffs July 2020'!AE38/100</f>
        <v>50.372727272727268</v>
      </c>
      <c r="G52" s="107">
        <f t="shared" si="15"/>
        <v>509.9337272727272</v>
      </c>
      <c r="H52" s="108">
        <f t="shared" si="16"/>
        <v>2039.7349090909088</v>
      </c>
      <c r="I52" s="109">
        <f t="shared" si="14"/>
        <v>2243.7084</v>
      </c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4"/>
      <c r="CA52" s="184"/>
      <c r="CB52" s="184"/>
      <c r="CC52" s="184"/>
      <c r="CD52" s="184"/>
      <c r="CE52" s="184"/>
      <c r="CF52" s="184"/>
      <c r="CG52" s="184"/>
      <c r="CH52" s="184"/>
      <c r="CI52" s="184"/>
      <c r="CJ52" s="184"/>
      <c r="CK52" s="184"/>
      <c r="CL52" s="184"/>
      <c r="CM52" s="184"/>
      <c r="CN52" s="184"/>
      <c r="CO52" s="184"/>
      <c r="CP52" s="184"/>
      <c r="CQ52" s="184"/>
      <c r="CR52" s="184"/>
      <c r="CS52" s="184"/>
      <c r="CT52" s="184"/>
      <c r="CU52" s="184"/>
      <c r="CV52" s="184"/>
      <c r="CW52" s="184"/>
      <c r="CX52" s="184"/>
      <c r="CY52" s="184"/>
      <c r="CZ52" s="184"/>
      <c r="DA52" s="184"/>
      <c r="DB52" s="184"/>
      <c r="DC52" s="184"/>
      <c r="DD52" s="184"/>
      <c r="DE52" s="184"/>
      <c r="DF52" s="184"/>
      <c r="DG52" s="184"/>
      <c r="DH52" s="184"/>
      <c r="DI52" s="184"/>
      <c r="DJ52" s="184"/>
      <c r="DK52" s="184"/>
      <c r="DL52" s="184"/>
    </row>
    <row r="53" spans="1:116" ht="14" x14ac:dyDescent="0.15">
      <c r="A53" s="19" t="str">
        <f>'Tariffs July 2020'!K39</f>
        <v>Alinta Energy</v>
      </c>
      <c r="B53" s="106">
        <f>'Tariffs July 2020'!G39</f>
        <v>42551</v>
      </c>
      <c r="C53" s="107">
        <f>91*'Tariffs July 2020'!M39/100</f>
        <v>92.547000000000011</v>
      </c>
      <c r="D53" s="107">
        <f>($C$36*$C$37)*'Tariffs July 2020'!N39/100</f>
        <v>372.81</v>
      </c>
      <c r="E53" s="107">
        <v>0</v>
      </c>
      <c r="F53" s="107">
        <f>($C$36*$C$38)*'Tariffs July 2020'!AE39/100</f>
        <v>44.1</v>
      </c>
      <c r="G53" s="107">
        <f t="shared" si="15"/>
        <v>509.45700000000005</v>
      </c>
      <c r="H53" s="108">
        <f t="shared" si="16"/>
        <v>2037.8280000000002</v>
      </c>
      <c r="I53" s="109">
        <f t="shared" si="14"/>
        <v>2241.6108000000004</v>
      </c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184"/>
      <c r="CI53" s="184"/>
      <c r="CJ53" s="184"/>
      <c r="CK53" s="184"/>
      <c r="CL53" s="184"/>
      <c r="CM53" s="184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</row>
    <row r="54" spans="1:116" ht="14" x14ac:dyDescent="0.15">
      <c r="A54" s="105" t="str">
        <f>'Tariffs July 2020'!K40</f>
        <v>Q Energy</v>
      </c>
      <c r="B54" s="106">
        <f>'Tariffs July 2020'!G40</f>
        <v>42553</v>
      </c>
      <c r="C54" s="107">
        <f>91*'Tariffs July 2020'!M40/100</f>
        <v>93.473545454545444</v>
      </c>
      <c r="D54" s="107">
        <f>($C$36*$C$37)*'Tariffs July 2020'!N40/100</f>
        <v>359.31818181818176</v>
      </c>
      <c r="E54" s="107">
        <v>0</v>
      </c>
      <c r="F54" s="107">
        <f>($C$36*$C$38)*'Tariffs July 2020'!AE40/100</f>
        <v>54.572727272727271</v>
      </c>
      <c r="G54" s="107">
        <f t="shared" ref="G54" si="17">SUM(C54:F54)</f>
        <v>507.36445454545446</v>
      </c>
      <c r="H54" s="108">
        <f t="shared" ref="H54" si="18">G54*4</f>
        <v>2029.4578181818179</v>
      </c>
      <c r="I54" s="109">
        <f t="shared" ref="I54" si="19">H54*1.1</f>
        <v>2232.4035999999996</v>
      </c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4"/>
      <c r="CA54" s="184"/>
      <c r="CB54" s="184"/>
      <c r="CC54" s="184"/>
      <c r="CD54" s="184"/>
      <c r="CE54" s="184"/>
      <c r="CF54" s="184"/>
      <c r="CG54" s="184"/>
      <c r="CH54" s="184"/>
      <c r="CI54" s="184"/>
      <c r="CJ54" s="184"/>
      <c r="CK54" s="184"/>
      <c r="CL54" s="184"/>
      <c r="CM54" s="184"/>
      <c r="CN54" s="184"/>
      <c r="CO54" s="184"/>
      <c r="CP54" s="184"/>
      <c r="CQ54" s="184"/>
      <c r="CR54" s="184"/>
      <c r="CS54" s="184"/>
      <c r="CT54" s="184"/>
      <c r="CU54" s="184"/>
      <c r="CV54" s="184"/>
      <c r="CW54" s="184"/>
      <c r="CX54" s="184"/>
      <c r="CY54" s="184"/>
      <c r="CZ54" s="184"/>
      <c r="DA54" s="184"/>
      <c r="DB54" s="184"/>
      <c r="DC54" s="184"/>
      <c r="DD54" s="184"/>
      <c r="DE54" s="184"/>
      <c r="DF54" s="184"/>
      <c r="DG54" s="184"/>
      <c r="DH54" s="184"/>
      <c r="DI54" s="184"/>
      <c r="DJ54" s="184"/>
      <c r="DK54" s="184"/>
      <c r="DL54" s="184"/>
    </row>
    <row r="55" spans="1:116" ht="14" x14ac:dyDescent="0.15">
      <c r="A55" s="19" t="str">
        <f>'Tariffs July 2020'!K41</f>
        <v>1st Energy</v>
      </c>
      <c r="B55" s="106">
        <f>'Tariffs July 2020'!G41</f>
        <v>42551</v>
      </c>
      <c r="C55" s="107">
        <f>91*'Tariffs July 2020'!M41/100</f>
        <v>109.19999999999999</v>
      </c>
      <c r="D55" s="107">
        <f>IF($C$36*$C$37&gt;='Tariffs July 2020'!P41,('Tariffs July 2020'!P41*'Tariffs July 2020'!N41/100),(('Bills Jul''20'!$C$36*'Bills Jul''20'!$C$37)*'Tariffs July 2020'!N41/100))</f>
        <v>278.09999999999997</v>
      </c>
      <c r="E55" s="107">
        <f>IF(($C$36*$C$37&lt;'Tariffs July 2020'!P41),(0),('Bills Jul''20'!$C$36*$C$37-'Tariffs July 2020'!P41)*'Tariffs July 2020'!Q41/100)</f>
        <v>83.299999999999983</v>
      </c>
      <c r="F55" s="107">
        <f>($C$36*$C$38)*'Tariffs July 2020'!AE41/100</f>
        <v>37.499999999999993</v>
      </c>
      <c r="G55" s="107">
        <f>SUM(C55:F55)</f>
        <v>508.09999999999991</v>
      </c>
      <c r="H55" s="108">
        <f t="shared" si="16"/>
        <v>2032.3999999999996</v>
      </c>
      <c r="I55" s="109">
        <f t="shared" si="14"/>
        <v>2235.64</v>
      </c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4"/>
      <c r="BV55" s="184"/>
      <c r="BW55" s="184"/>
      <c r="BX55" s="184"/>
      <c r="BY55" s="184"/>
      <c r="BZ55" s="184"/>
      <c r="CA55" s="184"/>
      <c r="CB55" s="184"/>
      <c r="CC55" s="184"/>
      <c r="CD55" s="184"/>
      <c r="CE55" s="184"/>
      <c r="CF55" s="184"/>
      <c r="CG55" s="184"/>
      <c r="CH55" s="184"/>
      <c r="CI55" s="184"/>
      <c r="CJ55" s="184"/>
      <c r="CK55" s="184"/>
      <c r="CL55" s="184"/>
      <c r="CM55" s="184"/>
      <c r="CN55" s="184"/>
      <c r="CO55" s="184"/>
      <c r="CP55" s="184"/>
      <c r="CQ55" s="184"/>
      <c r="CR55" s="184"/>
      <c r="CS55" s="184"/>
      <c r="CT55" s="184"/>
      <c r="CU55" s="184"/>
      <c r="CV55" s="184"/>
      <c r="CW55" s="184"/>
      <c r="CX55" s="184"/>
      <c r="CY55" s="184"/>
      <c r="CZ55" s="184"/>
      <c r="DA55" s="184"/>
      <c r="DB55" s="184"/>
      <c r="DC55" s="184"/>
      <c r="DD55" s="184"/>
      <c r="DE55" s="184"/>
      <c r="DF55" s="184"/>
      <c r="DG55" s="184"/>
      <c r="DH55" s="184"/>
      <c r="DI55" s="184"/>
      <c r="DJ55" s="184"/>
      <c r="DK55" s="184"/>
      <c r="DL55" s="184"/>
    </row>
    <row r="56" spans="1:116" ht="14" x14ac:dyDescent="0.15">
      <c r="A56" s="105" t="str">
        <f>'Tariffs July 2020'!K42</f>
        <v>ReAmped Energy</v>
      </c>
      <c r="B56" s="106">
        <f>'Tariffs July 2020'!G42</f>
        <v>42551</v>
      </c>
      <c r="C56" s="107">
        <f>91*'Tariffs July 2020'!M42/100</f>
        <v>92.795181818181803</v>
      </c>
      <c r="D56" s="107">
        <f>($C$36*$C$37)*'Tariffs July 2020'!N42/100</f>
        <v>357</v>
      </c>
      <c r="E56" s="107">
        <v>0</v>
      </c>
      <c r="F56" s="107">
        <f>($C$36*$C$38)*'Tariffs July 2020'!AE42/100</f>
        <v>54</v>
      </c>
      <c r="G56" s="107">
        <f t="shared" ref="G56:G58" si="20">SUM(C56:F56)</f>
        <v>503.79518181818179</v>
      </c>
      <c r="H56" s="108">
        <f t="shared" ref="H56:H58" si="21">G56*4</f>
        <v>2015.1807272727272</v>
      </c>
      <c r="I56" s="109">
        <f t="shared" ref="I56:I58" si="22">H56*1.1</f>
        <v>2216.6988000000001</v>
      </c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4"/>
      <c r="CA56" s="184"/>
      <c r="CB56" s="184"/>
      <c r="CC56" s="184"/>
      <c r="CD56" s="184"/>
      <c r="CE56" s="184"/>
      <c r="CF56" s="184"/>
      <c r="CG56" s="184"/>
      <c r="CH56" s="184"/>
      <c r="CI56" s="184"/>
      <c r="CJ56" s="184"/>
      <c r="CK56" s="184"/>
      <c r="CL56" s="184"/>
      <c r="CM56" s="184"/>
      <c r="CN56" s="184"/>
      <c r="CO56" s="184"/>
      <c r="CP56" s="184"/>
      <c r="CQ56" s="184"/>
      <c r="CR56" s="184"/>
      <c r="CS56" s="184"/>
      <c r="CT56" s="184"/>
      <c r="CU56" s="184"/>
      <c r="CV56" s="184"/>
      <c r="CW56" s="184"/>
      <c r="CX56" s="184"/>
      <c r="CY56" s="184"/>
      <c r="CZ56" s="184"/>
      <c r="DA56" s="184"/>
      <c r="DB56" s="184"/>
      <c r="DC56" s="184"/>
      <c r="DD56" s="184"/>
      <c r="DE56" s="184"/>
      <c r="DF56" s="184"/>
      <c r="DG56" s="184"/>
      <c r="DH56" s="184"/>
      <c r="DI56" s="184"/>
      <c r="DJ56" s="184"/>
      <c r="DK56" s="184"/>
      <c r="DL56" s="184"/>
    </row>
    <row r="57" spans="1:116" ht="14" x14ac:dyDescent="0.15">
      <c r="A57" s="105" t="str">
        <f>'Tariffs July 2020'!K43</f>
        <v>CovaU</v>
      </c>
      <c r="B57" s="106">
        <f>'Tariffs July 2020'!G43</f>
        <v>42551</v>
      </c>
      <c r="C57" s="107">
        <f>91*'Tariffs July 2020'!M43/100</f>
        <v>92.547000000000011</v>
      </c>
      <c r="D57" s="107">
        <f>($C$36*$C$37)*'Tariffs July 2020'!N43/100</f>
        <v>361.32727272727266</v>
      </c>
      <c r="E57" s="107">
        <v>0</v>
      </c>
      <c r="F57" s="107">
        <f>($C$36*$C$38)*'Tariffs July 2020'!AE43/100</f>
        <v>46.5</v>
      </c>
      <c r="G57" s="107">
        <f t="shared" si="20"/>
        <v>500.37427272727268</v>
      </c>
      <c r="H57" s="108">
        <f t="shared" si="21"/>
        <v>2001.4970909090907</v>
      </c>
      <c r="I57" s="109">
        <f t="shared" si="22"/>
        <v>2201.6468</v>
      </c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4"/>
      <c r="BV57" s="184"/>
      <c r="BW57" s="184"/>
      <c r="BX57" s="184"/>
      <c r="BY57" s="184"/>
      <c r="BZ57" s="184"/>
      <c r="CA57" s="184"/>
      <c r="CB57" s="184"/>
      <c r="CC57" s="184"/>
      <c r="CD57" s="184"/>
      <c r="CE57" s="184"/>
      <c r="CF57" s="184"/>
      <c r="CG57" s="184"/>
      <c r="CH57" s="184"/>
      <c r="CI57" s="184"/>
      <c r="CJ57" s="184"/>
      <c r="CK57" s="184"/>
      <c r="CL57" s="184"/>
      <c r="CM57" s="184"/>
      <c r="CN57" s="184"/>
      <c r="CO57" s="184"/>
      <c r="CP57" s="184"/>
      <c r="CQ57" s="184"/>
      <c r="CR57" s="184"/>
      <c r="CS57" s="184"/>
      <c r="CT57" s="184"/>
      <c r="CU57" s="184"/>
      <c r="CV57" s="184"/>
      <c r="CW57" s="184"/>
      <c r="CX57" s="184"/>
      <c r="CY57" s="184"/>
      <c r="CZ57" s="184"/>
      <c r="DA57" s="184"/>
      <c r="DB57" s="184"/>
      <c r="DC57" s="184"/>
      <c r="DD57" s="184"/>
      <c r="DE57" s="184"/>
      <c r="DF57" s="184"/>
      <c r="DG57" s="184"/>
      <c r="DH57" s="184"/>
      <c r="DI57" s="184"/>
      <c r="DJ57" s="184"/>
      <c r="DK57" s="184"/>
      <c r="DL57" s="184"/>
    </row>
    <row r="58" spans="1:116" ht="14" x14ac:dyDescent="0.15">
      <c r="A58" s="105" t="str">
        <f>'Tariffs July 2020'!K44</f>
        <v>Discover Energy</v>
      </c>
      <c r="B58" s="106">
        <f>'Tariffs July 2020'!G44</f>
        <v>42551</v>
      </c>
      <c r="C58" s="107">
        <f>91*'Tariffs July 2020'!M44/100</f>
        <v>70.508454545454555</v>
      </c>
      <c r="D58" s="107">
        <f>($C$36*$C$37)*'Tariffs July 2020'!N44/100</f>
        <v>406.14545454545458</v>
      </c>
      <c r="E58" s="107">
        <v>0</v>
      </c>
      <c r="F58" s="107">
        <f>($C$36*$C$38)*'Tariffs July 2020'!AE44/100</f>
        <v>49.472727272727262</v>
      </c>
      <c r="G58" s="107">
        <f t="shared" si="20"/>
        <v>526.12663636363641</v>
      </c>
      <c r="H58" s="108">
        <f t="shared" si="21"/>
        <v>2104.5065454545456</v>
      </c>
      <c r="I58" s="109">
        <f t="shared" si="22"/>
        <v>2314.9572000000003</v>
      </c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4"/>
      <c r="BV58" s="184"/>
      <c r="BW58" s="184"/>
      <c r="BX58" s="184"/>
      <c r="BY58" s="184"/>
      <c r="BZ58" s="184"/>
      <c r="CA58" s="184"/>
      <c r="CB58" s="184"/>
      <c r="CC58" s="184"/>
      <c r="CD58" s="184"/>
      <c r="CE58" s="184"/>
      <c r="CF58" s="184"/>
      <c r="CG58" s="184"/>
      <c r="CH58" s="184"/>
      <c r="CI58" s="184"/>
      <c r="CJ58" s="184"/>
      <c r="CK58" s="184"/>
      <c r="CL58" s="184"/>
      <c r="CM58" s="184"/>
      <c r="CN58" s="184"/>
      <c r="CO58" s="184"/>
      <c r="CP58" s="184"/>
      <c r="CQ58" s="184"/>
      <c r="CR58" s="184"/>
      <c r="CS58" s="184"/>
      <c r="CT58" s="184"/>
      <c r="CU58" s="184"/>
      <c r="CV58" s="184"/>
      <c r="CW58" s="184"/>
      <c r="CX58" s="184"/>
      <c r="CY58" s="184"/>
      <c r="CZ58" s="184"/>
      <c r="DA58" s="184"/>
      <c r="DB58" s="184"/>
      <c r="DC58" s="184"/>
      <c r="DD58" s="184"/>
      <c r="DE58" s="184"/>
      <c r="DF58" s="184"/>
      <c r="DG58" s="184"/>
      <c r="DH58" s="184"/>
      <c r="DI58" s="184"/>
      <c r="DJ58" s="184"/>
      <c r="DK58" s="184"/>
      <c r="DL58" s="184"/>
    </row>
    <row r="59" spans="1:116" ht="14" x14ac:dyDescent="0.15">
      <c r="A59" s="19" t="str">
        <f>'Tariffs July 2020'!K45</f>
        <v>Elysian Energy</v>
      </c>
      <c r="B59" s="106">
        <f>'Tariffs July 2020'!G45</f>
        <v>42551</v>
      </c>
      <c r="C59" s="107">
        <f>91*'Tariffs July 2020'!M45/100</f>
        <v>94.871636363636355</v>
      </c>
      <c r="D59" s="107">
        <f>($C$36*$C$37)*'Tariffs July 2020'!N45/100</f>
        <v>330.41818181818178</v>
      </c>
      <c r="E59" s="107">
        <v>0</v>
      </c>
      <c r="F59" s="107">
        <f>($C$36*$C$38)*'Tariffs July 2020'!AE45/100</f>
        <v>52.93636363636363</v>
      </c>
      <c r="G59" s="107">
        <f t="shared" ref="G59:G60" si="23">SUM(C59:F59)</f>
        <v>478.22618181818177</v>
      </c>
      <c r="H59" s="108">
        <f t="shared" ref="H59:H63" si="24">G59*4</f>
        <v>1912.9047272727271</v>
      </c>
      <c r="I59" s="109">
        <f t="shared" ref="I59:I63" si="25">H59*1.1</f>
        <v>2104.1952000000001</v>
      </c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/>
      <c r="BW59" s="184"/>
      <c r="BX59" s="184"/>
      <c r="BY59" s="184"/>
      <c r="BZ59" s="184"/>
      <c r="CA59" s="184"/>
      <c r="CB59" s="184"/>
      <c r="CC59" s="184"/>
      <c r="CD59" s="184"/>
      <c r="CE59" s="184"/>
      <c r="CF59" s="184"/>
      <c r="CG59" s="184"/>
      <c r="CH59" s="184"/>
      <c r="CI59" s="184"/>
      <c r="CJ59" s="184"/>
      <c r="CK59" s="184"/>
      <c r="CL59" s="184"/>
      <c r="CM59" s="184"/>
      <c r="CN59" s="184"/>
      <c r="CO59" s="184"/>
      <c r="CP59" s="184"/>
      <c r="CQ59" s="184"/>
      <c r="CR59" s="184"/>
      <c r="CS59" s="184"/>
      <c r="CT59" s="184"/>
      <c r="CU59" s="184"/>
      <c r="CV59" s="184"/>
      <c r="CW59" s="184"/>
      <c r="CX59" s="184"/>
      <c r="CY59" s="184"/>
      <c r="CZ59" s="184"/>
      <c r="DA59" s="184"/>
      <c r="DB59" s="184"/>
      <c r="DC59" s="184"/>
      <c r="DD59" s="184"/>
      <c r="DE59" s="184"/>
      <c r="DF59" s="184"/>
      <c r="DG59" s="184"/>
      <c r="DH59" s="184"/>
      <c r="DI59" s="184"/>
      <c r="DJ59" s="184"/>
      <c r="DK59" s="184"/>
      <c r="DL59" s="184"/>
    </row>
    <row r="60" spans="1:116" ht="14" x14ac:dyDescent="0.15">
      <c r="A60" s="105" t="str">
        <f>'Tariffs July 2020'!K46</f>
        <v>Future X Power</v>
      </c>
      <c r="B60" s="106">
        <f>'Tariffs July 2020'!G46</f>
        <v>42452</v>
      </c>
      <c r="C60" s="107">
        <f>91*'Tariffs July 2020'!M46/100</f>
        <v>92.902727272727276</v>
      </c>
      <c r="D60" s="107">
        <f>($C$36*$C$37)*'Tariffs July 2020'!N46/100</f>
        <v>393.62727272727273</v>
      </c>
      <c r="E60" s="107">
        <v>0</v>
      </c>
      <c r="F60" s="107">
        <f>($C$36*$C$38)*'Tariffs July 2020'!AE46/100</f>
        <v>56.890909090909084</v>
      </c>
      <c r="G60" s="107">
        <f t="shared" si="23"/>
        <v>543.42090909090905</v>
      </c>
      <c r="H60" s="108">
        <f t="shared" si="24"/>
        <v>2173.6836363636362</v>
      </c>
      <c r="I60" s="109">
        <f t="shared" si="25"/>
        <v>2391.0520000000001</v>
      </c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4"/>
      <c r="CA60" s="184"/>
      <c r="CB60" s="184"/>
      <c r="CC60" s="184"/>
      <c r="CD60" s="184"/>
      <c r="CE60" s="184"/>
      <c r="CF60" s="184"/>
      <c r="CG60" s="184"/>
      <c r="CH60" s="184"/>
      <c r="CI60" s="184"/>
      <c r="CJ60" s="184"/>
      <c r="CK60" s="184"/>
      <c r="CL60" s="184"/>
      <c r="CM60" s="184"/>
      <c r="CN60" s="184"/>
      <c r="CO60" s="184"/>
      <c r="CP60" s="184"/>
      <c r="CQ60" s="184"/>
      <c r="CR60" s="184"/>
      <c r="CS60" s="184"/>
      <c r="CT60" s="184"/>
      <c r="CU60" s="184"/>
      <c r="CV60" s="184"/>
      <c r="CW60" s="184"/>
      <c r="CX60" s="184"/>
      <c r="CY60" s="184"/>
      <c r="CZ60" s="184"/>
      <c r="DA60" s="184"/>
      <c r="DB60" s="184"/>
      <c r="DC60" s="184"/>
      <c r="DD60" s="184"/>
      <c r="DE60" s="184"/>
      <c r="DF60" s="184"/>
      <c r="DG60" s="184"/>
      <c r="DH60" s="184"/>
      <c r="DI60" s="184"/>
      <c r="DJ60" s="184"/>
      <c r="DK60" s="184"/>
      <c r="DL60" s="184"/>
    </row>
    <row r="61" spans="1:116" ht="14" x14ac:dyDescent="0.15">
      <c r="A61" s="19" t="str">
        <f>'Tariffs July 2020'!K47</f>
        <v>GloBird Energy</v>
      </c>
      <c r="B61" s="106">
        <f>'Tariffs July 2020'!G47</f>
        <v>42480</v>
      </c>
      <c r="C61" s="107">
        <f>91*'Tariffs July 2020'!M47/100</f>
        <v>104.64999999999998</v>
      </c>
      <c r="D61" s="107">
        <f>IF($C$36*$C$37&gt;='Tariffs July 2020'!P47,('Tariffs July 2020'!P47*'Tariffs July 2020'!N47/100),(('Bills Jul''20'!$C$36*'Bills Jul''20'!$C$37)*'Tariffs July 2020'!N47/100))</f>
        <v>343.39999999999992</v>
      </c>
      <c r="E61" s="107">
        <f>IF(($C$36*$C$37&lt;'Tariffs July 2020'!P47),(0),('Bills Jul''20'!$C$36*$C$37-'Tariffs July 2020'!P47)*'Tariffs July 2020'!Q47/100)</f>
        <v>0</v>
      </c>
      <c r="F61" s="107">
        <f>($C$36*$C$38)*'Tariffs July 2020'!AE47/100</f>
        <v>48.6</v>
      </c>
      <c r="G61" s="107">
        <f>SUM(C61:F61)</f>
        <v>496.64999999999992</v>
      </c>
      <c r="H61" s="108">
        <f t="shared" si="24"/>
        <v>1986.5999999999997</v>
      </c>
      <c r="I61" s="109">
        <f t="shared" si="25"/>
        <v>2185.2599999999998</v>
      </c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184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</row>
    <row r="62" spans="1:116" ht="14" x14ac:dyDescent="0.15">
      <c r="A62" s="19" t="str">
        <f>'Tariffs July 2020'!K48</f>
        <v>People Energy</v>
      </c>
      <c r="B62" s="106">
        <f>'Tariffs July 2020'!G48</f>
        <v>42551</v>
      </c>
      <c r="C62" s="107">
        <f>91*'Tariffs July 2020'!M48/100</f>
        <v>93.473545454545444</v>
      </c>
      <c r="D62" s="107">
        <f>($C$36*$C$37)*'Tariffs July 2020'!N48/100</f>
        <v>359.31818181818176</v>
      </c>
      <c r="E62" s="107">
        <v>0</v>
      </c>
      <c r="F62" s="107">
        <f>($C$36*$C$38)*'Tariffs July 2020'!AE48/100</f>
        <v>54</v>
      </c>
      <c r="G62" s="107">
        <f t="shared" ref="G62:G63" si="26">SUM(C62:F62)</f>
        <v>506.7917272727272</v>
      </c>
      <c r="H62" s="108">
        <f t="shared" si="24"/>
        <v>2027.1669090909088</v>
      </c>
      <c r="I62" s="109">
        <f t="shared" si="25"/>
        <v>2229.8835999999997</v>
      </c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4"/>
      <c r="CA62" s="184"/>
      <c r="CB62" s="184"/>
      <c r="CC62" s="184"/>
      <c r="CD62" s="184"/>
      <c r="CE62" s="184"/>
      <c r="CF62" s="184"/>
      <c r="CG62" s="184"/>
      <c r="CH62" s="184"/>
      <c r="CI62" s="184"/>
      <c r="CJ62" s="184"/>
      <c r="CK62" s="184"/>
      <c r="CL62" s="184"/>
      <c r="CM62" s="184"/>
      <c r="CN62" s="184"/>
      <c r="CO62" s="184"/>
      <c r="CP62" s="184"/>
      <c r="CQ62" s="184"/>
      <c r="CR62" s="184"/>
      <c r="CS62" s="184"/>
      <c r="CT62" s="184"/>
      <c r="CU62" s="184"/>
      <c r="CV62" s="184"/>
      <c r="CW62" s="184"/>
      <c r="CX62" s="184"/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</row>
    <row r="63" spans="1:116" ht="15" thickBot="1" x14ac:dyDescent="0.2">
      <c r="A63" s="200" t="str">
        <f>'Tariffs July 2020'!K49</f>
        <v>Sumo Power</v>
      </c>
      <c r="B63" s="201">
        <f>'Tariffs July 2020'!G49</f>
        <v>42563</v>
      </c>
      <c r="C63" s="202">
        <f>91*'Tariffs July 2020'!M49/100</f>
        <v>121.03</v>
      </c>
      <c r="D63" s="112">
        <f>($C$36*$C$37)*'Tariffs July 2020'!N49/100</f>
        <v>329.8</v>
      </c>
      <c r="E63" s="112">
        <v>0</v>
      </c>
      <c r="F63" s="112">
        <f>($C$36*$C$38)*'Tariffs July 2020'!AE49/100</f>
        <v>48</v>
      </c>
      <c r="G63" s="112">
        <f t="shared" si="26"/>
        <v>498.83000000000004</v>
      </c>
      <c r="H63" s="113">
        <f t="shared" si="24"/>
        <v>1995.3200000000002</v>
      </c>
      <c r="I63" s="114">
        <f t="shared" si="25"/>
        <v>2194.8520000000003</v>
      </c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184"/>
      <c r="CI63" s="184"/>
      <c r="CJ63" s="184"/>
      <c r="CK63" s="184"/>
      <c r="CL63" s="184"/>
      <c r="CM63" s="184"/>
      <c r="CN63" s="184"/>
      <c r="CO63" s="184"/>
      <c r="CP63" s="184"/>
      <c r="CQ63" s="184"/>
      <c r="CR63" s="184"/>
      <c r="CS63" s="184"/>
      <c r="CT63" s="184"/>
      <c r="CU63" s="184"/>
      <c r="CV63" s="184"/>
      <c r="CW63" s="184"/>
      <c r="CX63" s="184"/>
      <c r="CY63" s="184"/>
      <c r="CZ63" s="184"/>
      <c r="DA63" s="184"/>
      <c r="DB63" s="184"/>
      <c r="DC63" s="184"/>
      <c r="DD63" s="184"/>
      <c r="DE63" s="184"/>
      <c r="DF63" s="184"/>
      <c r="DG63" s="184"/>
      <c r="DH63" s="184"/>
      <c r="DI63" s="184"/>
      <c r="DJ63" s="184"/>
      <c r="DK63" s="184"/>
      <c r="DL63" s="184"/>
    </row>
    <row r="64" spans="1:116" ht="14" x14ac:dyDescent="0.15">
      <c r="B64" s="189"/>
      <c r="C64" s="190"/>
      <c r="D64" s="190"/>
      <c r="E64" s="190"/>
      <c r="F64" s="190"/>
      <c r="G64" s="190"/>
      <c r="H64" s="191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</row>
    <row r="65" spans="1:116" ht="15" thickBot="1" x14ac:dyDescent="0.2"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</row>
    <row r="66" spans="1:116" ht="14" x14ac:dyDescent="0.15">
      <c r="A66" s="99" t="s">
        <v>67</v>
      </c>
      <c r="B66" s="100"/>
      <c r="C66" s="100"/>
      <c r="D66" s="115"/>
      <c r="E66" s="115"/>
      <c r="F66" s="115"/>
      <c r="G66" s="116"/>
      <c r="H66" s="100"/>
      <c r="I66" s="101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</row>
    <row r="67" spans="1:116" ht="14" x14ac:dyDescent="0.15">
      <c r="A67" s="103" t="s">
        <v>6</v>
      </c>
      <c r="B67" s="88"/>
      <c r="C67" s="124">
        <v>2000</v>
      </c>
      <c r="D67" s="117"/>
      <c r="E67" s="117"/>
      <c r="F67" s="117"/>
      <c r="G67" s="118"/>
      <c r="H67" s="88"/>
      <c r="I67" s="10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</row>
    <row r="68" spans="1:116" ht="14" x14ac:dyDescent="0.15">
      <c r="A68" s="103" t="s">
        <v>236</v>
      </c>
      <c r="B68" s="88"/>
      <c r="C68" s="125">
        <v>0.85</v>
      </c>
      <c r="D68" s="117"/>
      <c r="E68" s="117"/>
      <c r="F68" s="117"/>
      <c r="G68" s="118"/>
      <c r="H68" s="88"/>
      <c r="I68" s="10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</row>
    <row r="69" spans="1:116" ht="14" x14ac:dyDescent="0.15">
      <c r="A69" s="103" t="s">
        <v>62</v>
      </c>
      <c r="B69" s="88"/>
      <c r="C69" s="125">
        <v>0.15</v>
      </c>
      <c r="D69" s="117"/>
      <c r="E69" s="117"/>
      <c r="F69" s="117"/>
      <c r="G69" s="118"/>
      <c r="H69" s="88"/>
      <c r="I69" s="10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4"/>
    </row>
    <row r="70" spans="1:116" ht="14" x14ac:dyDescent="0.15">
      <c r="A70" s="103"/>
      <c r="B70" s="88"/>
      <c r="C70" s="117"/>
      <c r="D70" s="117"/>
      <c r="E70" s="117"/>
      <c r="F70" s="117"/>
      <c r="G70" s="118"/>
      <c r="H70" s="88"/>
      <c r="I70" s="10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4"/>
    </row>
    <row r="71" spans="1:116" ht="43" customHeight="1" x14ac:dyDescent="0.15">
      <c r="A71" s="203" t="s">
        <v>161</v>
      </c>
      <c r="B71" s="204" t="s">
        <v>157</v>
      </c>
      <c r="C71" s="205" t="s">
        <v>7</v>
      </c>
      <c r="D71" s="205" t="s">
        <v>42</v>
      </c>
      <c r="E71" s="206" t="s">
        <v>44</v>
      </c>
      <c r="F71" s="205" t="s">
        <v>65</v>
      </c>
      <c r="G71" s="205" t="s">
        <v>78</v>
      </c>
      <c r="H71" s="207" t="s">
        <v>66</v>
      </c>
      <c r="I71" s="208" t="s">
        <v>73</v>
      </c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</row>
    <row r="72" spans="1:116" ht="14" x14ac:dyDescent="0.15">
      <c r="A72" s="105" t="str">
        <f>'Tariffs July 2020'!K50</f>
        <v>AGL</v>
      </c>
      <c r="B72" s="106">
        <f>'Tariffs July 2020'!G50</f>
        <v>42564</v>
      </c>
      <c r="C72" s="107">
        <f>91*'Tariffs July 2020'!M50/100</f>
        <v>93.911999999999992</v>
      </c>
      <c r="D72" s="107">
        <f>($C$67*$C$68)*'Tariffs July 2020'!N50/100</f>
        <v>371.52727272727265</v>
      </c>
      <c r="E72" s="107">
        <v>0</v>
      </c>
      <c r="F72" s="107">
        <f>($C$67*$C$69)*'Tariffs July 2020'!AE50/100</f>
        <v>48.790909090909089</v>
      </c>
      <c r="G72" s="107">
        <f>SUM(C72:F72)</f>
        <v>514.23018181818168</v>
      </c>
      <c r="H72" s="108">
        <f>G72*4</f>
        <v>2056.9207272727267</v>
      </c>
      <c r="I72" s="109">
        <f t="shared" ref="I72:I86" si="27">H72*1.1</f>
        <v>2262.6127999999994</v>
      </c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4"/>
    </row>
    <row r="73" spans="1:116" ht="14" x14ac:dyDescent="0.15">
      <c r="A73" s="105" t="str">
        <f>'Tariffs July 2020'!K51</f>
        <v>Click Energy</v>
      </c>
      <c r="B73" s="106">
        <f>'Tariffs July 2020'!G51</f>
        <v>42551</v>
      </c>
      <c r="C73" s="107">
        <f>91*'Tariffs July 2020'!M51/100</f>
        <v>97.460999999999999</v>
      </c>
      <c r="D73" s="107">
        <f>($C$67*$C$68)*'Tariffs July 2020'!N51/100</f>
        <v>362.09999999999991</v>
      </c>
      <c r="E73" s="107">
        <v>0</v>
      </c>
      <c r="F73" s="107">
        <f>($C$67*$C$69)*'Tariffs July 2020'!AE51/100</f>
        <v>50.372727272727268</v>
      </c>
      <c r="G73" s="107">
        <f t="shared" ref="G73:G86" si="28">SUM(C73:F73)</f>
        <v>509.9337272727272</v>
      </c>
      <c r="H73" s="108">
        <f t="shared" ref="H73:H86" si="29">G73*4</f>
        <v>2039.7349090909088</v>
      </c>
      <c r="I73" s="109">
        <f t="shared" si="27"/>
        <v>2243.7084</v>
      </c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4"/>
    </row>
    <row r="74" spans="1:116" ht="14" x14ac:dyDescent="0.15">
      <c r="A74" s="105" t="str">
        <f>'Tariffs July 2020'!K52</f>
        <v>Diamond Energy</v>
      </c>
      <c r="B74" s="106">
        <f>'Tariffs July 2020'!G52</f>
        <v>42551</v>
      </c>
      <c r="C74" s="107">
        <f>91*'Tariffs July 2020'!M52/100</f>
        <v>100.10827272727272</v>
      </c>
      <c r="D74" s="107">
        <f>($C$67*$C$68)*'Tariffs July 2020'!N52/100</f>
        <v>365.34545454545446</v>
      </c>
      <c r="E74" s="107">
        <v>0</v>
      </c>
      <c r="F74" s="107">
        <f>($C$67*$C$69)*'Tariffs July 2020'!AE52/100</f>
        <v>47.290909090909089</v>
      </c>
      <c r="G74" s="107">
        <f t="shared" si="28"/>
        <v>512.74463636363623</v>
      </c>
      <c r="H74" s="108">
        <f t="shared" si="29"/>
        <v>2050.9785454545449</v>
      </c>
      <c r="I74" s="109">
        <f t="shared" si="27"/>
        <v>2256.0763999999995</v>
      </c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4"/>
    </row>
    <row r="75" spans="1:116" ht="14" x14ac:dyDescent="0.15">
      <c r="A75" s="105" t="str">
        <f>'Tariffs July 2020'!K53</f>
        <v>Dodo Power &amp; Gas</v>
      </c>
      <c r="B75" s="106">
        <f>'Tariffs July 2020'!G53</f>
        <v>42551</v>
      </c>
      <c r="C75" s="107">
        <f>91*'Tariffs July 2020'!M53/100</f>
        <v>100.10827272727272</v>
      </c>
      <c r="D75" s="107">
        <f>($C$67*$C$68)*'Tariffs July 2020'!N53/100</f>
        <v>365.34545454545446</v>
      </c>
      <c r="E75" s="107">
        <v>0</v>
      </c>
      <c r="F75" s="107">
        <f>($C$67*$C$69)*'Tariffs July 2020'!AE53/100</f>
        <v>47.290909090909089</v>
      </c>
      <c r="G75" s="107">
        <f t="shared" si="28"/>
        <v>512.74463636363623</v>
      </c>
      <c r="H75" s="108">
        <f t="shared" si="29"/>
        <v>2050.9785454545449</v>
      </c>
      <c r="I75" s="109">
        <f t="shared" si="27"/>
        <v>2256.0763999999995</v>
      </c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4"/>
    </row>
    <row r="76" spans="1:116" ht="14" x14ac:dyDescent="0.15">
      <c r="A76" s="105" t="str">
        <f>'Tariffs July 2020'!K54</f>
        <v>EnergyAustralia</v>
      </c>
      <c r="B76" s="106">
        <f>'Tariffs July 2020'!G54</f>
        <v>42551</v>
      </c>
      <c r="C76" s="107">
        <f>91*'Tariffs July 2020'!M54/100</f>
        <v>84.629999999999981</v>
      </c>
      <c r="D76" s="107">
        <f>($C$67*$C$68)*'Tariffs July 2020'!N54/100</f>
        <v>385.28181818181815</v>
      </c>
      <c r="E76" s="107">
        <v>0</v>
      </c>
      <c r="F76" s="107">
        <f>($C$67*$C$69)*'Tariffs July 2020'!AE54/100</f>
        <v>49.063636363636348</v>
      </c>
      <c r="G76" s="107">
        <f t="shared" si="28"/>
        <v>518.97545454545445</v>
      </c>
      <c r="H76" s="108">
        <f t="shared" si="29"/>
        <v>2075.9018181818178</v>
      </c>
      <c r="I76" s="109">
        <f t="shared" si="27"/>
        <v>2283.4919999999997</v>
      </c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4"/>
    </row>
    <row r="77" spans="1:116" ht="14" x14ac:dyDescent="0.15">
      <c r="A77" s="105" t="str">
        <f>'Tariffs July 2020'!K55</f>
        <v>Origin Energy</v>
      </c>
      <c r="B77" s="106">
        <f>'Tariffs July 2020'!G55</f>
        <v>42551</v>
      </c>
      <c r="C77" s="107">
        <f>91*'Tariffs July 2020'!M55/100</f>
        <v>94.383545454545455</v>
      </c>
      <c r="D77" s="107">
        <f>($C$67*$C$68)*'Tariffs July 2020'!N55/100</f>
        <v>369.98181818181814</v>
      </c>
      <c r="E77" s="107">
        <v>0</v>
      </c>
      <c r="F77" s="107">
        <f>($C$67*$C$69)*'Tariffs July 2020'!AE55/100</f>
        <v>49.145454545454541</v>
      </c>
      <c r="G77" s="107">
        <f t="shared" si="28"/>
        <v>513.51081818181819</v>
      </c>
      <c r="H77" s="108">
        <f t="shared" si="29"/>
        <v>2054.0432727272728</v>
      </c>
      <c r="I77" s="109">
        <f t="shared" si="27"/>
        <v>2259.4476000000004</v>
      </c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4"/>
    </row>
    <row r="78" spans="1:116" ht="14" x14ac:dyDescent="0.15">
      <c r="A78" s="105" t="str">
        <f>'Tariffs July 2020'!K56</f>
        <v>Powerdirect</v>
      </c>
      <c r="B78" s="106">
        <f>'Tariffs July 2020'!G56</f>
        <v>42551</v>
      </c>
      <c r="C78" s="107">
        <f>91*'Tariffs July 2020'!M56/100</f>
        <v>93.911999999999992</v>
      </c>
      <c r="D78" s="107">
        <f>($C$67*$C$68)*'Tariffs July 2020'!N56/100</f>
        <v>371.45</v>
      </c>
      <c r="E78" s="107">
        <v>0</v>
      </c>
      <c r="F78" s="107">
        <f>($C$67*$C$69)*'Tariffs July 2020'!AE56/100</f>
        <v>48.779999999999994</v>
      </c>
      <c r="G78" s="107">
        <f t="shared" si="28"/>
        <v>514.14199999999994</v>
      </c>
      <c r="H78" s="108">
        <f t="shared" si="29"/>
        <v>2056.5679999999998</v>
      </c>
      <c r="I78" s="109">
        <f t="shared" si="27"/>
        <v>2262.2248</v>
      </c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4"/>
    </row>
    <row r="79" spans="1:116" ht="14" x14ac:dyDescent="0.15">
      <c r="A79" s="105" t="str">
        <f>'Tariffs July 2020'!K57</f>
        <v>Simply Energy</v>
      </c>
      <c r="B79" s="106">
        <f>'Tariffs July 2020'!G57</f>
        <v>42551</v>
      </c>
      <c r="C79" s="107">
        <f>91*'Tariffs July 2020'!M57/100</f>
        <v>86.019818181818167</v>
      </c>
      <c r="D79" s="107">
        <f>($C$67*$C$68)*'Tariffs July 2020'!N57/100</f>
        <v>382.49999999999994</v>
      </c>
      <c r="E79" s="107">
        <v>0</v>
      </c>
      <c r="F79" s="107">
        <f>($C$67*$C$69)*'Tariffs July 2020'!AE57/100</f>
        <v>49.254545454545443</v>
      </c>
      <c r="G79" s="107">
        <f t="shared" si="28"/>
        <v>517.77436363636355</v>
      </c>
      <c r="H79" s="108">
        <f t="shared" si="29"/>
        <v>2071.0974545454542</v>
      </c>
      <c r="I79" s="109">
        <f t="shared" si="27"/>
        <v>2278.2071999999998</v>
      </c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4"/>
    </row>
    <row r="80" spans="1:116" ht="14" x14ac:dyDescent="0.15">
      <c r="A80" s="105" t="str">
        <f>'Tariffs July 2020'!K58</f>
        <v>Mojo Power</v>
      </c>
      <c r="B80" s="106">
        <f>'Tariffs July 2020'!G58</f>
        <v>42553</v>
      </c>
      <c r="C80" s="107">
        <f>91*'Tariffs July 2020'!M58/100</f>
        <v>93.473545454545444</v>
      </c>
      <c r="D80" s="107">
        <f>($C$67*$C$68)*'Tariffs July 2020'!N58/100</f>
        <v>359.31818181818176</v>
      </c>
      <c r="E80" s="107">
        <v>0</v>
      </c>
      <c r="F80" s="107">
        <f>($C$67*$C$69)*'Tariffs July 2020'!AE58/100</f>
        <v>54</v>
      </c>
      <c r="G80" s="107">
        <f t="shared" si="28"/>
        <v>506.7917272727272</v>
      </c>
      <c r="H80" s="108">
        <f t="shared" si="29"/>
        <v>2027.1669090909088</v>
      </c>
      <c r="I80" s="109">
        <f t="shared" si="27"/>
        <v>2229.8835999999997</v>
      </c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</row>
    <row r="81" spans="1:116" ht="14" x14ac:dyDescent="0.15">
      <c r="A81" s="105" t="str">
        <f>'Tariffs July 2020'!K59</f>
        <v>Powershop</v>
      </c>
      <c r="B81" s="106">
        <f>'Tariffs July 2020'!G59</f>
        <v>42551</v>
      </c>
      <c r="C81" s="107">
        <f>91*'Tariffs July 2020'!M59/100</f>
        <v>96.220090909090899</v>
      </c>
      <c r="D81" s="107">
        <f>($C$67*$C$68)*'Tariffs July 2020'!N59/100</f>
        <v>352.05454545454546</v>
      </c>
      <c r="E81" s="107">
        <v>0</v>
      </c>
      <c r="F81" s="107">
        <f>($C$67*$C$69)*'Tariffs July 2020'!AE59/100</f>
        <v>45.327272727272728</v>
      </c>
      <c r="G81" s="107">
        <f t="shared" si="28"/>
        <v>493.60190909090909</v>
      </c>
      <c r="H81" s="108">
        <f t="shared" si="29"/>
        <v>1974.4076363636364</v>
      </c>
      <c r="I81" s="109">
        <f t="shared" si="27"/>
        <v>2171.8484000000003</v>
      </c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</row>
    <row r="82" spans="1:116" ht="14" x14ac:dyDescent="0.15">
      <c r="A82" s="105" t="str">
        <f>'Tariffs July 2020'!K60</f>
        <v>Red Energy</v>
      </c>
      <c r="B82" s="106">
        <f>'Tariffs July 2020'!G60</f>
        <v>42551</v>
      </c>
      <c r="C82" s="107">
        <f>91*'Tariffs July 2020'!M60/100</f>
        <v>87.359999999999985</v>
      </c>
      <c r="D82" s="107">
        <f>($C$67*$C$68)*'Tariffs July 2020'!N60/100</f>
        <v>375.7</v>
      </c>
      <c r="E82" s="107">
        <v>0</v>
      </c>
      <c r="F82" s="107">
        <f>($C$67*$C$69)*'Tariffs July 2020'!AE60/100</f>
        <v>50.972727272727276</v>
      </c>
      <c r="G82" s="107">
        <f t="shared" si="28"/>
        <v>514.03272727272724</v>
      </c>
      <c r="H82" s="108">
        <f t="shared" si="29"/>
        <v>2056.130909090909</v>
      </c>
      <c r="I82" s="109">
        <f t="shared" si="27"/>
        <v>2261.7440000000001</v>
      </c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</row>
    <row r="83" spans="1:116" ht="14" x14ac:dyDescent="0.15">
      <c r="A83" s="105" t="str">
        <f>'Tariffs July 2020'!K61</f>
        <v>Amaysim</v>
      </c>
      <c r="B83" s="106">
        <f>'Tariffs July 2020'!G61</f>
        <v>42551</v>
      </c>
      <c r="C83" s="107">
        <f>91*'Tariffs July 2020'!M61/100</f>
        <v>97.460999999999999</v>
      </c>
      <c r="D83" s="107">
        <f>($C$67*$C$68)*'Tariffs July 2020'!N61/100</f>
        <v>362.09999999999991</v>
      </c>
      <c r="E83" s="107">
        <v>0</v>
      </c>
      <c r="F83" s="107">
        <f>($C$67*$C$69)*'Tariffs July 2020'!AE61/100</f>
        <v>50.372727272727268</v>
      </c>
      <c r="G83" s="107">
        <f t="shared" si="28"/>
        <v>509.9337272727272</v>
      </c>
      <c r="H83" s="108">
        <f t="shared" si="29"/>
        <v>2039.7349090909088</v>
      </c>
      <c r="I83" s="109">
        <f t="shared" si="27"/>
        <v>2243.7084</v>
      </c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4"/>
    </row>
    <row r="84" spans="1:116" ht="14" x14ac:dyDescent="0.15">
      <c r="A84" s="19" t="str">
        <f>'Tariffs July 2020'!K62</f>
        <v>Alinta Energy</v>
      </c>
      <c r="B84" s="106">
        <f>'Tariffs July 2020'!G62</f>
        <v>42551</v>
      </c>
      <c r="C84" s="107">
        <f>91*'Tariffs July 2020'!M62/100</f>
        <v>92.547000000000011</v>
      </c>
      <c r="D84" s="107">
        <f>($C$67*$C$68)*'Tariffs July 2020'!N62/100</f>
        <v>372.76363636363635</v>
      </c>
      <c r="E84" s="107">
        <v>0</v>
      </c>
      <c r="F84" s="107">
        <f>($C$67*$C$69)*'Tariffs July 2020'!AE62/100</f>
        <v>48.6</v>
      </c>
      <c r="G84" s="107">
        <f t="shared" si="28"/>
        <v>513.9106363636364</v>
      </c>
      <c r="H84" s="108">
        <f t="shared" si="29"/>
        <v>2055.6425454545456</v>
      </c>
      <c r="I84" s="109">
        <f t="shared" si="27"/>
        <v>2261.2068000000004</v>
      </c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4"/>
    </row>
    <row r="85" spans="1:116" ht="14" x14ac:dyDescent="0.15">
      <c r="A85" s="105" t="str">
        <f>'Tariffs July 2020'!K63</f>
        <v>Q Energy</v>
      </c>
      <c r="B85" s="106">
        <f>'Tariffs July 2020'!G63</f>
        <v>42553</v>
      </c>
      <c r="C85" s="107">
        <f>91*'Tariffs July 2020'!M63/100</f>
        <v>93.473545454545444</v>
      </c>
      <c r="D85" s="107">
        <f>($C$67*$C$68)*'Tariffs July 2020'!N63/100</f>
        <v>359.31818181818176</v>
      </c>
      <c r="E85" s="107">
        <v>0</v>
      </c>
      <c r="F85" s="107">
        <f>($C$67*$C$69)*'Tariffs July 2020'!AE63/100</f>
        <v>54.572727272727271</v>
      </c>
      <c r="G85" s="107">
        <f t="shared" si="28"/>
        <v>507.36445454545446</v>
      </c>
      <c r="H85" s="108">
        <f t="shared" si="29"/>
        <v>2029.4578181818179</v>
      </c>
      <c r="I85" s="109">
        <f t="shared" si="27"/>
        <v>2232.4035999999996</v>
      </c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</row>
    <row r="86" spans="1:116" ht="14" x14ac:dyDescent="0.15">
      <c r="A86" s="19" t="str">
        <f>'Tariffs July 2020'!K64</f>
        <v>1st Energy</v>
      </c>
      <c r="B86" s="106">
        <f>'Tariffs July 2020'!G64</f>
        <v>42551</v>
      </c>
      <c r="C86" s="107">
        <f>91*'Tariffs July 2020'!M64/100</f>
        <v>109.19999999999999</v>
      </c>
      <c r="D86" s="107">
        <f>IF($C$67*$C$67&gt;='Tariffs July 2020'!P64,('Tariffs July 2020'!P64*'Tariffs July 2020'!N64/100),(('Bills Jul''20'!$C$67*'Bills Jul''20'!$C$68)*'Tariffs July 2020'!N64/100))</f>
        <v>278.09999999999997</v>
      </c>
      <c r="E86" s="107">
        <f>IF(($C$67*$C$68&lt;'Tariffs July 2020'!P64),(0),('Bills Jul''20'!$C$67*$C$68-'Tariffs July 2020'!P64)*'Tariffs July 2020'!Q64/100)</f>
        <v>83.299999999999983</v>
      </c>
      <c r="F86" s="107">
        <f>($C$67*$C$69)*'Tariffs July 2020'!AE64/100</f>
        <v>47.399999999999991</v>
      </c>
      <c r="G86" s="107">
        <f t="shared" si="28"/>
        <v>517.99999999999989</v>
      </c>
      <c r="H86" s="108">
        <f t="shared" si="29"/>
        <v>2071.9999999999995</v>
      </c>
      <c r="I86" s="109">
        <f t="shared" si="27"/>
        <v>2279.1999999999998</v>
      </c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</row>
    <row r="87" spans="1:116" ht="14" x14ac:dyDescent="0.15">
      <c r="A87" s="105" t="str">
        <f>'Tariffs July 2020'!K65</f>
        <v>ReAmped Energy</v>
      </c>
      <c r="B87" s="106">
        <f>'Tariffs July 2020'!G65</f>
        <v>42551</v>
      </c>
      <c r="C87" s="107">
        <f>91*'Tariffs July 2020'!M65/100</f>
        <v>92.795181818181803</v>
      </c>
      <c r="D87" s="107">
        <f>($C$67*$C$68)*'Tariffs July 2020'!N65/100</f>
        <v>357</v>
      </c>
      <c r="E87" s="107">
        <v>0</v>
      </c>
      <c r="F87" s="107">
        <f>($C$67*$C$69)*'Tariffs July 2020'!AE65/100</f>
        <v>54</v>
      </c>
      <c r="G87" s="107">
        <f t="shared" ref="G87:G94" si="30">SUM(C87:F87)</f>
        <v>503.79518181818179</v>
      </c>
      <c r="H87" s="108">
        <f t="shared" ref="H87:H94" si="31">G87*4</f>
        <v>2015.1807272727272</v>
      </c>
      <c r="I87" s="109">
        <f t="shared" ref="I87:I94" si="32">H87*1.1</f>
        <v>2216.6988000000001</v>
      </c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4"/>
    </row>
    <row r="88" spans="1:116" ht="14" x14ac:dyDescent="0.15">
      <c r="A88" s="105" t="str">
        <f>'Tariffs July 2020'!K66</f>
        <v>CovaU</v>
      </c>
      <c r="B88" s="106">
        <f>'Tariffs July 2020'!G66</f>
        <v>42551</v>
      </c>
      <c r="C88" s="107">
        <f>91*'Tariffs July 2020'!M66/100</f>
        <v>92.547000000000011</v>
      </c>
      <c r="D88" s="107">
        <f>($C$67*$C$68)*'Tariffs July 2020'!N66/100</f>
        <v>361.32727272727266</v>
      </c>
      <c r="E88" s="107">
        <v>0</v>
      </c>
      <c r="F88" s="107">
        <f>($C$67*$C$69)*'Tariffs July 2020'!AE66/100</f>
        <v>50.999999999999993</v>
      </c>
      <c r="G88" s="107">
        <f t="shared" si="30"/>
        <v>504.87427272727268</v>
      </c>
      <c r="H88" s="108">
        <f t="shared" si="31"/>
        <v>2019.4970909090907</v>
      </c>
      <c r="I88" s="109">
        <f t="shared" si="32"/>
        <v>2221.4468000000002</v>
      </c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4"/>
    </row>
    <row r="89" spans="1:116" ht="14" x14ac:dyDescent="0.15">
      <c r="A89" s="105" t="str">
        <f>'Tariffs July 2020'!K67</f>
        <v>Discover Energy</v>
      </c>
      <c r="B89" s="106">
        <f>'Tariffs July 2020'!G67</f>
        <v>42551</v>
      </c>
      <c r="C89" s="107">
        <f>91*'Tariffs July 2020'!M67/100</f>
        <v>70.508454545454555</v>
      </c>
      <c r="D89" s="107">
        <f>($C$67*$C$68)*'Tariffs July 2020'!N67/100</f>
        <v>406.14545454545458</v>
      </c>
      <c r="E89" s="107">
        <v>0</v>
      </c>
      <c r="F89" s="107">
        <f>($C$67*$C$69)*'Tariffs July 2020'!AE67/100</f>
        <v>49.472727272727262</v>
      </c>
      <c r="G89" s="107">
        <f t="shared" si="30"/>
        <v>526.12663636363641</v>
      </c>
      <c r="H89" s="108">
        <f t="shared" si="31"/>
        <v>2104.5065454545456</v>
      </c>
      <c r="I89" s="109">
        <f t="shared" si="32"/>
        <v>2314.9572000000003</v>
      </c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4"/>
    </row>
    <row r="90" spans="1:116" ht="14" x14ac:dyDescent="0.15">
      <c r="A90" s="105" t="str">
        <f>'Tariffs July 2020'!K68</f>
        <v>Elysian Energy</v>
      </c>
      <c r="B90" s="106">
        <f>'Tariffs July 2020'!G68</f>
        <v>42551</v>
      </c>
      <c r="C90" s="107">
        <f>91*'Tariffs July 2020'!M68/100</f>
        <v>94.871636363636355</v>
      </c>
      <c r="D90" s="107">
        <f>($C$67*$C$68)*'Tariffs July 2020'!N68/100</f>
        <v>330.41818181818178</v>
      </c>
      <c r="E90" s="107">
        <v>0</v>
      </c>
      <c r="F90" s="107">
        <f>($C$67*$C$69)*'Tariffs July 2020'!AE68/100</f>
        <v>52.93636363636363</v>
      </c>
      <c r="G90" s="107">
        <f t="shared" si="30"/>
        <v>478.22618181818177</v>
      </c>
      <c r="H90" s="108">
        <f t="shared" si="31"/>
        <v>1912.9047272727271</v>
      </c>
      <c r="I90" s="109">
        <f t="shared" si="32"/>
        <v>2104.1952000000001</v>
      </c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4"/>
    </row>
    <row r="91" spans="1:116" ht="14" x14ac:dyDescent="0.15">
      <c r="A91" s="105" t="str">
        <f>'Tariffs July 2020'!K69</f>
        <v>Future X Power</v>
      </c>
      <c r="B91" s="106">
        <f>'Tariffs July 2020'!G69</f>
        <v>42452</v>
      </c>
      <c r="C91" s="107">
        <f>91*'Tariffs July 2020'!M69/100</f>
        <v>92.911000000000001</v>
      </c>
      <c r="D91" s="107">
        <f>($C$67*$C$68)*'Tariffs July 2020'!N69/100</f>
        <v>393.62727272727273</v>
      </c>
      <c r="E91" s="107">
        <v>0</v>
      </c>
      <c r="F91" s="107">
        <f>($C$67*$C$69)*'Tariffs July 2020'!AE69/100</f>
        <v>56.890909090909084</v>
      </c>
      <c r="G91" s="107">
        <f t="shared" si="30"/>
        <v>543.42918181818186</v>
      </c>
      <c r="H91" s="108">
        <f t="shared" si="31"/>
        <v>2173.7167272727274</v>
      </c>
      <c r="I91" s="109">
        <f t="shared" si="32"/>
        <v>2391.0884000000005</v>
      </c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</row>
    <row r="92" spans="1:116" ht="14" x14ac:dyDescent="0.15">
      <c r="A92" s="19" t="str">
        <f>'Tariffs July 2020'!K70</f>
        <v>GloBird Energy</v>
      </c>
      <c r="B92" s="106">
        <f>'Tariffs July 2020'!G70</f>
        <v>42480</v>
      </c>
      <c r="C92" s="107">
        <f>91*'Tariffs July 2020'!M70/100</f>
        <v>104.64999999999998</v>
      </c>
      <c r="D92" s="107">
        <f>IF($C$67*$C$67&gt;='Tariffs July 2020'!P70,('Tariffs July 2020'!P70*'Tariffs July 2020'!N70/100),(('Bills Jul''20'!$C$67*'Bills Jul''20'!$C$68)*'Tariffs July 2020'!N70/100))</f>
        <v>368.64999999999992</v>
      </c>
      <c r="E92" s="107">
        <f>IF(($C$67*$C$68&lt;'Tariffs July 2020'!P70),(0),('Bills Jul''20'!$C$67*$C$68-'Tariffs July 2020'!P70)*'Tariffs July 2020'!Q70/100)</f>
        <v>0</v>
      </c>
      <c r="F92" s="107">
        <f>($C$67*$C$69)*'Tariffs July 2020'!AE70/100</f>
        <v>48.6</v>
      </c>
      <c r="G92" s="107">
        <f t="shared" si="30"/>
        <v>521.89999999999986</v>
      </c>
      <c r="H92" s="108">
        <f t="shared" si="31"/>
        <v>2087.5999999999995</v>
      </c>
      <c r="I92" s="109">
        <f t="shared" si="32"/>
        <v>2296.3599999999997</v>
      </c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4"/>
    </row>
    <row r="93" spans="1:116" ht="14" x14ac:dyDescent="0.15">
      <c r="A93" s="105" t="str">
        <f>'Tariffs July 2020'!K71</f>
        <v>People Energy</v>
      </c>
      <c r="B93" s="106">
        <f>'Tariffs July 2020'!G71</f>
        <v>42551</v>
      </c>
      <c r="C93" s="107">
        <f>91*'Tariffs July 2020'!M71/100</f>
        <v>93.473545454545444</v>
      </c>
      <c r="D93" s="107">
        <f>($C$67*$C$68)*'Tariffs July 2020'!N71/100</f>
        <v>359.31818181818176</v>
      </c>
      <c r="E93" s="107">
        <v>0</v>
      </c>
      <c r="F93" s="107">
        <f>($C$67*$C$69)*'Tariffs July 2020'!AE71/100</f>
        <v>54</v>
      </c>
      <c r="G93" s="107">
        <f t="shared" si="30"/>
        <v>506.7917272727272</v>
      </c>
      <c r="H93" s="108">
        <f t="shared" si="31"/>
        <v>2027.1669090909088</v>
      </c>
      <c r="I93" s="109">
        <f t="shared" si="32"/>
        <v>2229.8835999999997</v>
      </c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4"/>
    </row>
    <row r="94" spans="1:116" ht="15" thickBot="1" x14ac:dyDescent="0.2">
      <c r="A94" s="200" t="str">
        <f>'Tariffs July 2020'!K72</f>
        <v>Sumo Power</v>
      </c>
      <c r="B94" s="201">
        <f>'Tariffs July 2020'!G72</f>
        <v>42563</v>
      </c>
      <c r="C94" s="202">
        <f>91*'Tariffs July 2020'!M72/100</f>
        <v>121.03</v>
      </c>
      <c r="D94" s="112">
        <f>($C$67*$C$68)*'Tariffs July 2020'!N72/100</f>
        <v>329.8</v>
      </c>
      <c r="E94" s="112">
        <v>0</v>
      </c>
      <c r="F94" s="112">
        <f>($C$67*$C$69)*'Tariffs July 2020'!AE72/100</f>
        <v>48.6</v>
      </c>
      <c r="G94" s="112">
        <f t="shared" si="30"/>
        <v>499.43000000000006</v>
      </c>
      <c r="H94" s="113">
        <f t="shared" si="31"/>
        <v>1997.7200000000003</v>
      </c>
      <c r="I94" s="114">
        <f t="shared" si="32"/>
        <v>2197.4920000000006</v>
      </c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4"/>
    </row>
    <row r="95" spans="1:116" ht="14" x14ac:dyDescent="0.15"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4"/>
    </row>
    <row r="96" spans="1:116" ht="15" thickBot="1" x14ac:dyDescent="0.2"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</row>
    <row r="97" spans="1:116" ht="14" x14ac:dyDescent="0.15">
      <c r="A97" s="99" t="s">
        <v>68</v>
      </c>
      <c r="B97" s="100"/>
      <c r="C97" s="100"/>
      <c r="D97" s="100"/>
      <c r="E97" s="100"/>
      <c r="F97" s="100"/>
      <c r="G97" s="100"/>
      <c r="H97" s="100"/>
      <c r="I97" s="101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4"/>
    </row>
    <row r="98" spans="1:116" ht="14" x14ac:dyDescent="0.15">
      <c r="A98" s="103" t="s">
        <v>6</v>
      </c>
      <c r="B98" s="88"/>
      <c r="C98" s="124">
        <v>2000</v>
      </c>
      <c r="D98" s="88"/>
      <c r="E98" s="88"/>
      <c r="F98" s="88"/>
      <c r="G98" s="88"/>
      <c r="H98" s="88"/>
      <c r="I98" s="10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</row>
    <row r="99" spans="1:116" ht="14" x14ac:dyDescent="0.15">
      <c r="A99" s="103" t="s">
        <v>236</v>
      </c>
      <c r="B99" s="88"/>
      <c r="C99" s="125">
        <v>0.2</v>
      </c>
      <c r="D99" s="88"/>
      <c r="E99" s="88"/>
      <c r="F99" s="88"/>
      <c r="G99" s="88"/>
      <c r="H99" s="88"/>
      <c r="I99" s="10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4"/>
    </row>
    <row r="100" spans="1:116" ht="14" x14ac:dyDescent="0.15">
      <c r="A100" s="103" t="s">
        <v>69</v>
      </c>
      <c r="B100" s="88"/>
      <c r="C100" s="125">
        <v>0.55000000000000004</v>
      </c>
      <c r="D100" s="88"/>
      <c r="E100" s="88"/>
      <c r="F100" s="88"/>
      <c r="G100" s="88"/>
      <c r="H100" s="88"/>
      <c r="I100" s="10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4"/>
    </row>
    <row r="101" spans="1:116" ht="14" x14ac:dyDescent="0.15">
      <c r="A101" s="103" t="s">
        <v>237</v>
      </c>
      <c r="B101" s="88"/>
      <c r="C101" s="125">
        <v>0.25</v>
      </c>
      <c r="D101" s="88"/>
      <c r="E101" s="88"/>
      <c r="F101" s="88"/>
      <c r="G101" s="88"/>
      <c r="H101" s="88"/>
      <c r="I101" s="10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</row>
    <row r="102" spans="1:116" ht="14" x14ac:dyDescent="0.15">
      <c r="A102" s="103"/>
      <c r="B102" s="88"/>
      <c r="C102" s="88"/>
      <c r="D102" s="88"/>
      <c r="E102" s="88"/>
      <c r="F102" s="88"/>
      <c r="G102" s="88"/>
      <c r="H102" s="88"/>
      <c r="I102" s="10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</row>
    <row r="103" spans="1:116" ht="43" customHeight="1" x14ac:dyDescent="0.15">
      <c r="A103" s="203" t="s">
        <v>161</v>
      </c>
      <c r="B103" s="204" t="s">
        <v>157</v>
      </c>
      <c r="C103" s="205" t="s">
        <v>7</v>
      </c>
      <c r="D103" s="205" t="s">
        <v>42</v>
      </c>
      <c r="E103" s="205" t="s">
        <v>71</v>
      </c>
      <c r="F103" s="205" t="s">
        <v>72</v>
      </c>
      <c r="G103" s="205" t="s">
        <v>78</v>
      </c>
      <c r="H103" s="207" t="s">
        <v>66</v>
      </c>
      <c r="I103" s="208" t="s">
        <v>73</v>
      </c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</row>
    <row r="104" spans="1:116" ht="14" x14ac:dyDescent="0.15">
      <c r="A104" s="105" t="str">
        <f>'Tariffs July 2020'!K73</f>
        <v>AGL</v>
      </c>
      <c r="B104" s="106">
        <f>'Tariffs July 2020'!G73</f>
        <v>42564</v>
      </c>
      <c r="C104" s="107">
        <f>91*'Tariffs July 2020'!M73/100</f>
        <v>91.181999999999988</v>
      </c>
      <c r="D104" s="107">
        <f>($C$98*$C$99)*'Tariffs July 2020'!N73/100</f>
        <v>118.83636363636361</v>
      </c>
      <c r="E104" s="107">
        <f>($C$98*$C$100)*'Tariffs July 2020'!AH73/100</f>
        <v>236.3</v>
      </c>
      <c r="F104" s="107">
        <f>($C$98*$C$101)*'Tariffs July 2020'!W73/100</f>
        <v>89.090909090909079</v>
      </c>
      <c r="G104" s="107">
        <f>SUM(C104:F104)</f>
        <v>535.40927272727276</v>
      </c>
      <c r="H104" s="108">
        <f>G104*4</f>
        <v>2141.6370909090911</v>
      </c>
      <c r="I104" s="109">
        <f t="shared" ref="I104:I116" si="33">H104*1.1</f>
        <v>2355.8008000000004</v>
      </c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</row>
    <row r="105" spans="1:116" ht="14" x14ac:dyDescent="0.15">
      <c r="A105" s="105" t="str">
        <f>'Tariffs July 2020'!K74</f>
        <v>Click Energy</v>
      </c>
      <c r="B105" s="106">
        <f>'Tariffs July 2020'!G74</f>
        <v>42551</v>
      </c>
      <c r="C105" s="107">
        <f>91*'Tariffs July 2020'!M74/100</f>
        <v>97.460999999999999</v>
      </c>
      <c r="D105" s="107">
        <f>($C$98*$C$99)*'Tariffs July 2020'!N74/100</f>
        <v>122.39999999999998</v>
      </c>
      <c r="E105" s="107">
        <f>($C$98*$C$100)*'Tariffs July 2020'!AH74/100</f>
        <v>221.09999999999997</v>
      </c>
      <c r="F105" s="107">
        <f>($C$98*$C$101)*'Tariffs July 2020'!W74/100</f>
        <v>91</v>
      </c>
      <c r="G105" s="107">
        <f t="shared" ref="G105:G116" si="34">SUM(C105:F105)</f>
        <v>531.96100000000001</v>
      </c>
      <c r="H105" s="108">
        <f t="shared" ref="H105:H116" si="35">G105*4</f>
        <v>2127.8440000000001</v>
      </c>
      <c r="I105" s="109">
        <f t="shared" si="33"/>
        <v>2340.6284000000001</v>
      </c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</row>
    <row r="106" spans="1:116" ht="14" x14ac:dyDescent="0.15">
      <c r="A106" s="105" t="str">
        <f>'Tariffs July 2020'!K75</f>
        <v>Diamond Energy</v>
      </c>
      <c r="B106" s="106">
        <f>'Tariffs July 2020'!G75</f>
        <v>42551</v>
      </c>
      <c r="C106" s="107">
        <f>91*'Tariffs July 2020'!M75/100</f>
        <v>95.549999999999983</v>
      </c>
      <c r="D106" s="107">
        <f>($C$98*$C$99)*'Tariffs July 2020'!N75/100</f>
        <v>118.25454545454544</v>
      </c>
      <c r="E106" s="107">
        <f>($C$98*$C$100)*'Tariffs July 2020'!AH75/100</f>
        <v>237.1</v>
      </c>
      <c r="F106" s="107">
        <f>($C$98*$C$101)*'Tariffs July 2020'!W75/100</f>
        <v>89.772727272727266</v>
      </c>
      <c r="G106" s="107">
        <f t="shared" si="34"/>
        <v>540.67727272727268</v>
      </c>
      <c r="H106" s="108">
        <f t="shared" si="35"/>
        <v>2162.7090909090907</v>
      </c>
      <c r="I106" s="109">
        <f t="shared" si="33"/>
        <v>2378.98</v>
      </c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  <c r="AQ106" s="184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</row>
    <row r="107" spans="1:116" ht="14" x14ac:dyDescent="0.15">
      <c r="A107" s="105" t="str">
        <f>'Tariffs July 2020'!K76</f>
        <v>Dodo Power &amp; Gas</v>
      </c>
      <c r="B107" s="106">
        <f>'Tariffs July 2020'!G76</f>
        <v>42551</v>
      </c>
      <c r="C107" s="107">
        <f>91*'Tariffs July 2020'!M76/100</f>
        <v>90.594636363636369</v>
      </c>
      <c r="D107" s="107">
        <f>($C$98*$C$99)*'Tariffs July 2020'!N76/100</f>
        <v>126.69090909090909</v>
      </c>
      <c r="E107" s="107">
        <f>($C$98*$C$100)*'Tariffs July 2020'!AH76/100</f>
        <v>225.39999999999998</v>
      </c>
      <c r="F107" s="107">
        <f>($C$98*$C$101)*'Tariffs July 2020'!W76/100</f>
        <v>94.36363636363636</v>
      </c>
      <c r="G107" s="107">
        <f t="shared" si="34"/>
        <v>537.04918181818175</v>
      </c>
      <c r="H107" s="108">
        <f t="shared" si="35"/>
        <v>2148.196727272727</v>
      </c>
      <c r="I107" s="109">
        <f t="shared" si="33"/>
        <v>2363.0164</v>
      </c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4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  <c r="BG107" s="184"/>
      <c r="BH107" s="184"/>
      <c r="BI107" s="184"/>
      <c r="BJ107" s="184"/>
      <c r="BK107" s="184"/>
      <c r="BL107" s="184"/>
      <c r="BM107" s="184"/>
      <c r="BN107" s="184"/>
      <c r="BO107" s="184"/>
      <c r="BP107" s="184"/>
      <c r="BQ107" s="184"/>
      <c r="BR107" s="184"/>
      <c r="BS107" s="184"/>
      <c r="BT107" s="184"/>
      <c r="BU107" s="184"/>
      <c r="BV107" s="184"/>
      <c r="BW107" s="184"/>
      <c r="BX107" s="184"/>
      <c r="BY107" s="184"/>
      <c r="BZ107" s="184"/>
      <c r="CA107" s="184"/>
      <c r="CB107" s="184"/>
      <c r="CC107" s="184"/>
      <c r="CD107" s="184"/>
      <c r="CE107" s="184"/>
      <c r="CF107" s="184"/>
      <c r="CG107" s="184"/>
      <c r="CH107" s="184"/>
      <c r="CI107" s="184"/>
      <c r="CJ107" s="184"/>
      <c r="CK107" s="184"/>
      <c r="CL107" s="184"/>
      <c r="CM107" s="184"/>
      <c r="CN107" s="184"/>
      <c r="CO107" s="184"/>
      <c r="CP107" s="184"/>
      <c r="CQ107" s="184"/>
      <c r="CR107" s="184"/>
      <c r="CS107" s="184"/>
      <c r="CT107" s="184"/>
      <c r="CU107" s="184"/>
      <c r="CV107" s="184"/>
      <c r="CW107" s="184"/>
      <c r="CX107" s="184"/>
      <c r="CY107" s="184"/>
      <c r="CZ107" s="184"/>
      <c r="DA107" s="184"/>
      <c r="DB107" s="184"/>
      <c r="DC107" s="184"/>
      <c r="DD107" s="184"/>
      <c r="DE107" s="184"/>
      <c r="DF107" s="184"/>
      <c r="DG107" s="184"/>
      <c r="DH107" s="184"/>
      <c r="DI107" s="184"/>
      <c r="DJ107" s="184"/>
      <c r="DK107" s="184"/>
      <c r="DL107" s="184"/>
    </row>
    <row r="108" spans="1:116" ht="14" x14ac:dyDescent="0.15">
      <c r="A108" s="105" t="str">
        <f>'Tariffs July 2020'!K77</f>
        <v>EnergyAustralia</v>
      </c>
      <c r="B108" s="106">
        <f>'Tariffs July 2020'!G77</f>
        <v>42551</v>
      </c>
      <c r="C108" s="107">
        <f>91*'Tariffs July 2020'!M77/100</f>
        <v>90.999999999999986</v>
      </c>
      <c r="D108" s="107">
        <f>($C$98*$C$99)*'Tariffs July 2020'!N77/100</f>
        <v>131.81818181818181</v>
      </c>
      <c r="E108" s="107">
        <f>($C$98*$C$100)*'Tariffs July 2020'!AH77/100</f>
        <v>223.29999999999995</v>
      </c>
      <c r="F108" s="107">
        <f>($C$98*$C$101)*'Tariffs July 2020'!W77/100</f>
        <v>91.499999999999986</v>
      </c>
      <c r="G108" s="107">
        <f t="shared" si="34"/>
        <v>537.61818181818171</v>
      </c>
      <c r="H108" s="108">
        <f t="shared" si="35"/>
        <v>2150.4727272727268</v>
      </c>
      <c r="I108" s="109">
        <f t="shared" si="33"/>
        <v>2365.5199999999995</v>
      </c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4"/>
      <c r="BB108" s="184"/>
      <c r="BC108" s="184"/>
      <c r="BD108" s="184"/>
      <c r="BE108" s="184"/>
      <c r="BF108" s="184"/>
      <c r="BG108" s="184"/>
      <c r="BH108" s="184"/>
      <c r="BI108" s="184"/>
      <c r="BJ108" s="184"/>
      <c r="BK108" s="184"/>
      <c r="BL108" s="184"/>
      <c r="BM108" s="184"/>
      <c r="BN108" s="184"/>
      <c r="BO108" s="184"/>
      <c r="BP108" s="184"/>
      <c r="BQ108" s="184"/>
      <c r="BR108" s="184"/>
      <c r="BS108" s="184"/>
      <c r="BT108" s="184"/>
      <c r="BU108" s="184"/>
      <c r="BV108" s="184"/>
      <c r="BW108" s="184"/>
      <c r="BX108" s="184"/>
      <c r="BY108" s="184"/>
      <c r="BZ108" s="184"/>
      <c r="CA108" s="184"/>
      <c r="CB108" s="184"/>
      <c r="CC108" s="184"/>
      <c r="CD108" s="184"/>
      <c r="CE108" s="184"/>
      <c r="CF108" s="184"/>
      <c r="CG108" s="184"/>
      <c r="CH108" s="184"/>
      <c r="CI108" s="184"/>
      <c r="CJ108" s="184"/>
      <c r="CK108" s="184"/>
      <c r="CL108" s="184"/>
      <c r="CM108" s="184"/>
      <c r="CN108" s="184"/>
      <c r="CO108" s="184"/>
      <c r="CP108" s="184"/>
      <c r="CQ108" s="184"/>
      <c r="CR108" s="184"/>
      <c r="CS108" s="184"/>
      <c r="CT108" s="184"/>
      <c r="CU108" s="184"/>
      <c r="CV108" s="184"/>
      <c r="CW108" s="184"/>
      <c r="CX108" s="184"/>
      <c r="CY108" s="184"/>
      <c r="CZ108" s="184"/>
      <c r="DA108" s="184"/>
      <c r="DB108" s="184"/>
      <c r="DC108" s="184"/>
      <c r="DD108" s="184"/>
      <c r="DE108" s="184"/>
      <c r="DF108" s="184"/>
      <c r="DG108" s="184"/>
      <c r="DH108" s="184"/>
      <c r="DI108" s="184"/>
      <c r="DJ108" s="184"/>
      <c r="DK108" s="184"/>
      <c r="DL108" s="184"/>
    </row>
    <row r="109" spans="1:116" ht="14" x14ac:dyDescent="0.15">
      <c r="A109" s="105" t="str">
        <f>'Tariffs July 2020'!K78</f>
        <v>Origin Energy</v>
      </c>
      <c r="B109" s="106">
        <f>'Tariffs July 2020'!G78</f>
        <v>42551</v>
      </c>
      <c r="C109" s="107">
        <f>91*'Tariffs July 2020'!M78/100</f>
        <v>96.013272727272721</v>
      </c>
      <c r="D109" s="107">
        <f>($C$98*$C$99)*'Tariffs July 2020'!N78/100</f>
        <v>112.65454545454544</v>
      </c>
      <c r="E109" s="107">
        <f>($C$98*$C$100)*'Tariffs July 2020'!AH78/100</f>
        <v>225.9</v>
      </c>
      <c r="F109" s="107">
        <f>($C$98*$C$101)*'Tariffs July 2020'!W78/100</f>
        <v>80.681818181818187</v>
      </c>
      <c r="G109" s="107">
        <f t="shared" si="34"/>
        <v>515.24963636363645</v>
      </c>
      <c r="H109" s="108">
        <f t="shared" si="35"/>
        <v>2060.9985454545458</v>
      </c>
      <c r="I109" s="109">
        <f t="shared" si="33"/>
        <v>2267.0984000000008</v>
      </c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4"/>
      <c r="AQ109" s="184"/>
      <c r="AR109" s="184"/>
      <c r="AS109" s="184"/>
      <c r="AT109" s="184"/>
      <c r="AU109" s="184"/>
      <c r="AV109" s="184"/>
      <c r="AW109" s="184"/>
      <c r="AX109" s="184"/>
      <c r="AY109" s="184"/>
      <c r="AZ109" s="184"/>
      <c r="BA109" s="184"/>
      <c r="BB109" s="184"/>
      <c r="BC109" s="184"/>
      <c r="BD109" s="184"/>
      <c r="BE109" s="184"/>
      <c r="BF109" s="184"/>
      <c r="BG109" s="184"/>
      <c r="BH109" s="184"/>
      <c r="BI109" s="184"/>
      <c r="BJ109" s="184"/>
      <c r="BK109" s="184"/>
      <c r="BL109" s="184"/>
      <c r="BM109" s="184"/>
      <c r="BN109" s="184"/>
      <c r="BO109" s="184"/>
      <c r="BP109" s="184"/>
      <c r="BQ109" s="184"/>
      <c r="BR109" s="184"/>
      <c r="BS109" s="184"/>
      <c r="BT109" s="184"/>
      <c r="BU109" s="184"/>
      <c r="BV109" s="184"/>
      <c r="BW109" s="184"/>
      <c r="BX109" s="184"/>
      <c r="BY109" s="184"/>
      <c r="BZ109" s="184"/>
      <c r="CA109" s="184"/>
      <c r="CB109" s="184"/>
      <c r="CC109" s="184"/>
      <c r="CD109" s="184"/>
      <c r="CE109" s="184"/>
      <c r="CF109" s="184"/>
      <c r="CG109" s="184"/>
      <c r="CH109" s="184"/>
      <c r="CI109" s="184"/>
      <c r="CJ109" s="184"/>
      <c r="CK109" s="184"/>
      <c r="CL109" s="184"/>
      <c r="CM109" s="184"/>
      <c r="CN109" s="184"/>
      <c r="CO109" s="184"/>
      <c r="CP109" s="184"/>
      <c r="CQ109" s="184"/>
      <c r="CR109" s="184"/>
      <c r="CS109" s="184"/>
      <c r="CT109" s="184"/>
      <c r="CU109" s="184"/>
      <c r="CV109" s="184"/>
      <c r="CW109" s="184"/>
      <c r="CX109" s="184"/>
      <c r="CY109" s="184"/>
      <c r="CZ109" s="184"/>
      <c r="DA109" s="184"/>
      <c r="DB109" s="184"/>
      <c r="DC109" s="184"/>
      <c r="DD109" s="184"/>
      <c r="DE109" s="184"/>
      <c r="DF109" s="184"/>
      <c r="DG109" s="184"/>
      <c r="DH109" s="184"/>
      <c r="DI109" s="184"/>
      <c r="DJ109" s="184"/>
      <c r="DK109" s="184"/>
      <c r="DL109" s="184"/>
    </row>
    <row r="110" spans="1:116" ht="14" x14ac:dyDescent="0.15">
      <c r="A110" s="105" t="str">
        <f>'Tariffs July 2020'!K79</f>
        <v>Simply Energy</v>
      </c>
      <c r="B110" s="106">
        <f>'Tariffs July 2020'!G79</f>
        <v>42551</v>
      </c>
      <c r="C110" s="107">
        <f>91*'Tariffs July 2020'!M79/100</f>
        <v>86.813999999999993</v>
      </c>
      <c r="D110" s="107">
        <f>($C$98*$C$99)*'Tariffs July 2020'!N79/100</f>
        <v>120.79999999999998</v>
      </c>
      <c r="E110" s="107">
        <f>($C$98*$C$100)*'Tariffs July 2020'!AH79/100</f>
        <v>237.1</v>
      </c>
      <c r="F110" s="107">
        <f>($C$98*$C$101)*'Tariffs July 2020'!W79/100</f>
        <v>93.999999999999986</v>
      </c>
      <c r="G110" s="107">
        <f t="shared" si="34"/>
        <v>538.71399999999994</v>
      </c>
      <c r="H110" s="108">
        <f t="shared" si="35"/>
        <v>2154.8559999999998</v>
      </c>
      <c r="I110" s="109">
        <f t="shared" si="33"/>
        <v>2370.3415999999997</v>
      </c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  <c r="BG110" s="184"/>
      <c r="BH110" s="184"/>
      <c r="BI110" s="184"/>
      <c r="BJ110" s="184"/>
      <c r="BK110" s="184"/>
      <c r="BL110" s="184"/>
      <c r="BM110" s="184"/>
      <c r="BN110" s="184"/>
      <c r="BO110" s="184"/>
      <c r="BP110" s="184"/>
      <c r="BQ110" s="184"/>
      <c r="BR110" s="184"/>
      <c r="BS110" s="184"/>
      <c r="BT110" s="184"/>
      <c r="BU110" s="184"/>
      <c r="BV110" s="184"/>
      <c r="BW110" s="184"/>
      <c r="BX110" s="184"/>
      <c r="BY110" s="184"/>
      <c r="BZ110" s="184"/>
      <c r="CA110" s="184"/>
      <c r="CB110" s="184"/>
      <c r="CC110" s="184"/>
      <c r="CD110" s="184"/>
      <c r="CE110" s="184"/>
      <c r="CF110" s="184"/>
      <c r="CG110" s="184"/>
      <c r="CH110" s="184"/>
      <c r="CI110" s="184"/>
      <c r="CJ110" s="184"/>
      <c r="CK110" s="184"/>
      <c r="CL110" s="184"/>
      <c r="CM110" s="184"/>
      <c r="CN110" s="184"/>
      <c r="CO110" s="184"/>
      <c r="CP110" s="184"/>
      <c r="CQ110" s="184"/>
      <c r="CR110" s="184"/>
      <c r="CS110" s="184"/>
      <c r="CT110" s="184"/>
      <c r="CU110" s="184"/>
      <c r="CV110" s="184"/>
      <c r="CW110" s="184"/>
      <c r="CX110" s="184"/>
      <c r="CY110" s="184"/>
      <c r="CZ110" s="184"/>
      <c r="DA110" s="184"/>
      <c r="DB110" s="184"/>
      <c r="DC110" s="184"/>
      <c r="DD110" s="184"/>
      <c r="DE110" s="184"/>
      <c r="DF110" s="184"/>
      <c r="DG110" s="184"/>
      <c r="DH110" s="184"/>
      <c r="DI110" s="184"/>
      <c r="DJ110" s="184"/>
      <c r="DK110" s="184"/>
      <c r="DL110" s="184"/>
    </row>
    <row r="111" spans="1:116" ht="14" x14ac:dyDescent="0.15">
      <c r="A111" s="105" t="str">
        <f>'Tariffs July 2020'!K80</f>
        <v>Powershop</v>
      </c>
      <c r="B111" s="106">
        <f>'Tariffs July 2020'!G80</f>
        <v>42551</v>
      </c>
      <c r="C111" s="107">
        <f>91*'Tariffs July 2020'!M80/100</f>
        <v>92.704181818181809</v>
      </c>
      <c r="D111" s="107">
        <f>($C$98*$C$99)*'Tariffs July 2020'!N80/100</f>
        <v>118.6181818181818</v>
      </c>
      <c r="E111" s="107">
        <f>($C$98*$C$100)*'Tariffs July 2020'!AH80/100</f>
        <v>217.3</v>
      </c>
      <c r="F111" s="107">
        <f>($C$98*$C$101)*'Tariffs July 2020'!W80/100</f>
        <v>82.590909090909093</v>
      </c>
      <c r="G111" s="107">
        <f t="shared" si="34"/>
        <v>511.21327272727274</v>
      </c>
      <c r="H111" s="108">
        <f t="shared" si="35"/>
        <v>2044.853090909091</v>
      </c>
      <c r="I111" s="109">
        <f t="shared" si="33"/>
        <v>2249.3384000000001</v>
      </c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184"/>
      <c r="BW111" s="184"/>
      <c r="BX111" s="184"/>
      <c r="BY111" s="184"/>
      <c r="BZ111" s="184"/>
      <c r="CA111" s="184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84"/>
      <c r="CL111" s="184"/>
      <c r="CM111" s="184"/>
      <c r="CN111" s="184"/>
      <c r="CO111" s="184"/>
      <c r="CP111" s="184"/>
      <c r="CQ111" s="184"/>
      <c r="CR111" s="184"/>
      <c r="CS111" s="184"/>
      <c r="CT111" s="184"/>
      <c r="CU111" s="184"/>
      <c r="CV111" s="184"/>
      <c r="CW111" s="184"/>
      <c r="CX111" s="184"/>
      <c r="CY111" s="184"/>
      <c r="CZ111" s="184"/>
      <c r="DA111" s="184"/>
      <c r="DB111" s="184"/>
      <c r="DC111" s="184"/>
      <c r="DD111" s="184"/>
      <c r="DE111" s="184"/>
      <c r="DF111" s="184"/>
      <c r="DG111" s="184"/>
      <c r="DH111" s="184"/>
      <c r="DI111" s="184"/>
      <c r="DJ111" s="184"/>
      <c r="DK111" s="184"/>
      <c r="DL111" s="184"/>
    </row>
    <row r="112" spans="1:116" ht="14" x14ac:dyDescent="0.15">
      <c r="A112" s="105" t="str">
        <f>'Tariffs July 2020'!K81</f>
        <v>Red Energy</v>
      </c>
      <c r="B112" s="106">
        <f>'Tariffs July 2020'!G81</f>
        <v>42551</v>
      </c>
      <c r="C112" s="107">
        <f>91*'Tariffs July 2020'!M81/100</f>
        <v>96.004999999999981</v>
      </c>
      <c r="D112" s="107">
        <f>($C$98*$C$99)*'Tariffs July 2020'!N81/100</f>
        <v>128</v>
      </c>
      <c r="E112" s="107">
        <f>($C$98*$C$100)*'Tariffs July 2020'!AH81/100</f>
        <v>215.59999999999997</v>
      </c>
      <c r="F112" s="107">
        <f>($C$98*$C$101)*'Tariffs July 2020'!W81/100</f>
        <v>92.5</v>
      </c>
      <c r="G112" s="107">
        <f t="shared" si="34"/>
        <v>532.10500000000002</v>
      </c>
      <c r="H112" s="108">
        <f t="shared" si="35"/>
        <v>2128.42</v>
      </c>
      <c r="I112" s="109">
        <f t="shared" si="33"/>
        <v>2341.2620000000002</v>
      </c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</row>
    <row r="113" spans="1:116" ht="14" x14ac:dyDescent="0.15">
      <c r="A113" s="105" t="str">
        <f>'Tariffs July 2020'!K82</f>
        <v>Amaysim</v>
      </c>
      <c r="B113" s="106">
        <f>'Tariffs July 2020'!G82</f>
        <v>42551</v>
      </c>
      <c r="C113" s="107">
        <f>91*'Tariffs July 2020'!M82/100</f>
        <v>97.460999999999999</v>
      </c>
      <c r="D113" s="107">
        <f>($C$98*$C$99)*'Tariffs July 2020'!N82/100</f>
        <v>122.39999999999998</v>
      </c>
      <c r="E113" s="107">
        <f>($C$98*$C$100)*'Tariffs July 2020'!AH82/100</f>
        <v>221.09999999999997</v>
      </c>
      <c r="F113" s="107">
        <f>($C$98*$C$101)*'Tariffs July 2020'!W82/100</f>
        <v>91</v>
      </c>
      <c r="G113" s="107">
        <f t="shared" si="34"/>
        <v>531.96100000000001</v>
      </c>
      <c r="H113" s="108">
        <f t="shared" si="35"/>
        <v>2127.8440000000001</v>
      </c>
      <c r="I113" s="109">
        <f t="shared" si="33"/>
        <v>2340.6284000000001</v>
      </c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  <c r="AM113" s="184"/>
      <c r="AN113" s="184"/>
      <c r="AO113" s="184"/>
      <c r="AP113" s="184"/>
      <c r="AQ113" s="184"/>
      <c r="AR113" s="184"/>
      <c r="AS113" s="184"/>
      <c r="AT113" s="184"/>
      <c r="AU113" s="184"/>
      <c r="AV113" s="184"/>
      <c r="AW113" s="184"/>
      <c r="AX113" s="184"/>
      <c r="AY113" s="184"/>
      <c r="AZ113" s="184"/>
      <c r="BA113" s="184"/>
      <c r="BB113" s="18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84"/>
      <c r="BM113" s="184"/>
      <c r="BN113" s="184"/>
      <c r="BO113" s="184"/>
      <c r="BP113" s="184"/>
      <c r="BQ113" s="184"/>
      <c r="BR113" s="184"/>
      <c r="BS113" s="184"/>
      <c r="BT113" s="184"/>
      <c r="BU113" s="184"/>
      <c r="BV113" s="184"/>
      <c r="BW113" s="184"/>
      <c r="BX113" s="184"/>
      <c r="BY113" s="184"/>
      <c r="BZ113" s="184"/>
      <c r="CA113" s="184"/>
      <c r="CB113" s="184"/>
      <c r="CC113" s="184"/>
      <c r="CD113" s="184"/>
      <c r="CE113" s="184"/>
      <c r="CF113" s="184"/>
      <c r="CG113" s="184"/>
      <c r="CH113" s="184"/>
      <c r="CI113" s="184"/>
      <c r="CJ113" s="184"/>
      <c r="CK113" s="184"/>
      <c r="CL113" s="184"/>
      <c r="CM113" s="184"/>
      <c r="CN113" s="184"/>
      <c r="CO113" s="184"/>
      <c r="CP113" s="184"/>
      <c r="CQ113" s="184"/>
      <c r="CR113" s="184"/>
      <c r="CS113" s="184"/>
      <c r="CT113" s="184"/>
      <c r="CU113" s="184"/>
      <c r="CV113" s="184"/>
      <c r="CW113" s="184"/>
      <c r="CX113" s="184"/>
      <c r="CY113" s="184"/>
      <c r="CZ113" s="184"/>
      <c r="DA113" s="184"/>
      <c r="DB113" s="184"/>
      <c r="DC113" s="184"/>
      <c r="DD113" s="184"/>
      <c r="DE113" s="184"/>
      <c r="DF113" s="184"/>
      <c r="DG113" s="184"/>
      <c r="DH113" s="184"/>
      <c r="DI113" s="184"/>
      <c r="DJ113" s="184"/>
      <c r="DK113" s="184"/>
      <c r="DL113" s="184"/>
    </row>
    <row r="114" spans="1:116" ht="14" x14ac:dyDescent="0.15">
      <c r="A114" s="19" t="str">
        <f>'Tariffs July 2020'!K83</f>
        <v>Alinta Energy</v>
      </c>
      <c r="B114" s="106">
        <f>'Tariffs July 2020'!G83</f>
        <v>42551</v>
      </c>
      <c r="C114" s="107">
        <f>91*'Tariffs July 2020'!M83/100</f>
        <v>90.09</v>
      </c>
      <c r="D114" s="107">
        <f>($C$98*$C$99)*'Tariffs July 2020'!N83/100</f>
        <v>121.59999999999998</v>
      </c>
      <c r="E114" s="107">
        <f>($C$98*$C$100)*'Tariffs July 2020'!AH83/100</f>
        <v>236.49999999999997</v>
      </c>
      <c r="F114" s="107">
        <f>($C$98*$C$101)*'Tariffs July 2020'!W83/100</f>
        <v>88.25</v>
      </c>
      <c r="G114" s="107">
        <f t="shared" si="34"/>
        <v>536.43999999999994</v>
      </c>
      <c r="H114" s="108">
        <f t="shared" si="35"/>
        <v>2145.7599999999998</v>
      </c>
      <c r="I114" s="109">
        <f t="shared" si="33"/>
        <v>2360.3359999999998</v>
      </c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84"/>
      <c r="BM114" s="184"/>
      <c r="BN114" s="184"/>
      <c r="BO114" s="184"/>
      <c r="BP114" s="184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</row>
    <row r="115" spans="1:116" ht="14" x14ac:dyDescent="0.15">
      <c r="A115" s="19" t="str">
        <f>'Tariffs July 2020'!K84</f>
        <v>Powerdirect</v>
      </c>
      <c r="B115" s="106">
        <f>'Tariffs July 2020'!G84</f>
        <v>42551</v>
      </c>
      <c r="C115" s="107">
        <f>91*'Tariffs July 2020'!M84/100</f>
        <v>91.181999999999988</v>
      </c>
      <c r="D115" s="107">
        <f>($C$98*$C$99)*'Tariffs July 2020'!N84/100</f>
        <v>118.83999999999997</v>
      </c>
      <c r="E115" s="107">
        <f>($C$98*$C$100)*'Tariffs July 2020'!AH84/100</f>
        <v>236.27999999999997</v>
      </c>
      <c r="F115" s="107">
        <f>($C$98*$C$101)*'Tariffs July 2020'!W84/100</f>
        <v>89.1</v>
      </c>
      <c r="G115" s="107">
        <f t="shared" si="34"/>
        <v>535.40199999999993</v>
      </c>
      <c r="H115" s="108">
        <f t="shared" si="35"/>
        <v>2141.6079999999997</v>
      </c>
      <c r="I115" s="109">
        <f t="shared" si="33"/>
        <v>2355.7687999999998</v>
      </c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4"/>
      <c r="BN115" s="184"/>
      <c r="BO115" s="184"/>
      <c r="BP115" s="184"/>
      <c r="BQ115" s="184"/>
      <c r="BR115" s="184"/>
      <c r="BS115" s="184"/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84"/>
      <c r="CL115" s="184"/>
      <c r="CM115" s="184"/>
      <c r="CN115" s="184"/>
      <c r="CO115" s="184"/>
      <c r="CP115" s="184"/>
      <c r="CQ115" s="184"/>
      <c r="CR115" s="184"/>
      <c r="CS115" s="184"/>
      <c r="CT115" s="184"/>
      <c r="CU115" s="184"/>
      <c r="CV115" s="184"/>
      <c r="CW115" s="184"/>
      <c r="CX115" s="184"/>
      <c r="CY115" s="184"/>
      <c r="CZ115" s="184"/>
      <c r="DA115" s="184"/>
      <c r="DB115" s="184"/>
      <c r="DC115" s="184"/>
      <c r="DD115" s="184"/>
      <c r="DE115" s="184"/>
      <c r="DF115" s="184"/>
      <c r="DG115" s="184"/>
      <c r="DH115" s="184"/>
      <c r="DI115" s="184"/>
      <c r="DJ115" s="184"/>
      <c r="DK115" s="184"/>
      <c r="DL115" s="184"/>
    </row>
    <row r="116" spans="1:116" ht="14" x14ac:dyDescent="0.15">
      <c r="A116" s="19" t="str">
        <f>'Tariffs July 2020'!K85</f>
        <v>Q Energy</v>
      </c>
      <c r="B116" s="106">
        <f>'Tariffs July 2020'!G85</f>
        <v>42553</v>
      </c>
      <c r="C116" s="107">
        <f>91*'Tariffs July 2020'!M85/100</f>
        <v>98.337909090909093</v>
      </c>
      <c r="D116" s="107">
        <f>($C$98*$C$99)*'Tariffs July 2020'!N85/100</f>
        <v>127.3090909090909</v>
      </c>
      <c r="E116" s="107">
        <f>($C$98*$C$100)*'Tariffs July 2020'!AH85/100</f>
        <v>213</v>
      </c>
      <c r="F116" s="107">
        <f>($C$98*$C$101)*'Tariffs July 2020'!W85/100</f>
        <v>79.590909090909093</v>
      </c>
      <c r="G116" s="107">
        <f t="shared" si="34"/>
        <v>518.23790909090906</v>
      </c>
      <c r="H116" s="108">
        <f t="shared" si="35"/>
        <v>2072.9516363636362</v>
      </c>
      <c r="I116" s="109">
        <f t="shared" si="33"/>
        <v>2280.2467999999999</v>
      </c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84"/>
      <c r="BF116" s="184"/>
      <c r="BG116" s="184"/>
      <c r="BH116" s="184"/>
      <c r="BI116" s="184"/>
      <c r="BJ116" s="184"/>
      <c r="BK116" s="184"/>
      <c r="BL116" s="184"/>
      <c r="BM116" s="184"/>
      <c r="BN116" s="184"/>
      <c r="BO116" s="184"/>
      <c r="BP116" s="184"/>
      <c r="BQ116" s="184"/>
      <c r="BR116" s="184"/>
      <c r="BS116" s="184"/>
      <c r="BT116" s="184"/>
      <c r="BU116" s="184"/>
      <c r="BV116" s="184"/>
      <c r="BW116" s="184"/>
      <c r="BX116" s="184"/>
      <c r="BY116" s="184"/>
      <c r="BZ116" s="184"/>
      <c r="CA116" s="184"/>
      <c r="CB116" s="184"/>
      <c r="CC116" s="184"/>
      <c r="CD116" s="184"/>
      <c r="CE116" s="184"/>
      <c r="CF116" s="184"/>
      <c r="CG116" s="184"/>
      <c r="CH116" s="184"/>
      <c r="CI116" s="184"/>
      <c r="CJ116" s="184"/>
      <c r="CK116" s="184"/>
      <c r="CL116" s="184"/>
      <c r="CM116" s="184"/>
      <c r="CN116" s="184"/>
      <c r="CO116" s="184"/>
      <c r="CP116" s="184"/>
      <c r="CQ116" s="184"/>
      <c r="CR116" s="184"/>
      <c r="CS116" s="184"/>
      <c r="CT116" s="184"/>
      <c r="CU116" s="184"/>
      <c r="CV116" s="184"/>
      <c r="CW116" s="184"/>
      <c r="CX116" s="184"/>
      <c r="CY116" s="184"/>
      <c r="CZ116" s="184"/>
      <c r="DA116" s="184"/>
      <c r="DB116" s="184"/>
      <c r="DC116" s="184"/>
      <c r="DD116" s="184"/>
      <c r="DE116" s="184"/>
      <c r="DF116" s="184"/>
      <c r="DG116" s="184"/>
      <c r="DH116" s="184"/>
      <c r="DI116" s="184"/>
      <c r="DJ116" s="184"/>
      <c r="DK116" s="184"/>
      <c r="DL116" s="184"/>
    </row>
    <row r="117" spans="1:116" ht="14" x14ac:dyDescent="0.15">
      <c r="A117" s="19" t="str">
        <f>'Tariffs July 2020'!K86</f>
        <v>1st Energy</v>
      </c>
      <c r="B117" s="106">
        <f>'Tariffs July 2020'!G86</f>
        <v>42551</v>
      </c>
      <c r="C117" s="107">
        <f>91*'Tariffs July 2020'!M86/100</f>
        <v>104.64999999999998</v>
      </c>
      <c r="D117" s="107">
        <f>($C$98*$C$99)*'Tariffs July 2020'!N86/100</f>
        <v>114.4</v>
      </c>
      <c r="E117" s="107">
        <f>($C$98*$C$100)*'Tariffs July 2020'!AH86/100</f>
        <v>206.79999999999995</v>
      </c>
      <c r="F117" s="107">
        <f>($C$98*$C$101)*'Tariffs July 2020'!W86/100</f>
        <v>86.5</v>
      </c>
      <c r="G117" s="107">
        <f t="shared" ref="G117:G124" si="36">SUM(C117:F117)</f>
        <v>512.34999999999991</v>
      </c>
      <c r="H117" s="108">
        <f t="shared" ref="H117:H124" si="37">G117*4</f>
        <v>2049.3999999999996</v>
      </c>
      <c r="I117" s="109">
        <f t="shared" ref="I117:I124" si="38">H117*1.1</f>
        <v>2254.3399999999997</v>
      </c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4"/>
      <c r="AM117" s="184"/>
      <c r="AN117" s="184"/>
      <c r="AO117" s="18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  <c r="BG117" s="184"/>
      <c r="BH117" s="184"/>
      <c r="BI117" s="184"/>
      <c r="BJ117" s="184"/>
      <c r="BK117" s="184"/>
      <c r="BL117" s="184"/>
      <c r="BM117" s="184"/>
      <c r="BN117" s="184"/>
      <c r="BO117" s="184"/>
      <c r="BP117" s="184"/>
      <c r="BQ117" s="184"/>
      <c r="BR117" s="184"/>
      <c r="BS117" s="184"/>
      <c r="BT117" s="184"/>
      <c r="BU117" s="184"/>
      <c r="BV117" s="184"/>
      <c r="BW117" s="184"/>
      <c r="BX117" s="184"/>
      <c r="BY117" s="184"/>
      <c r="BZ117" s="184"/>
      <c r="CA117" s="184"/>
      <c r="CB117" s="184"/>
      <c r="CC117" s="184"/>
      <c r="CD117" s="184"/>
      <c r="CE117" s="184"/>
      <c r="CF117" s="184"/>
      <c r="CG117" s="184"/>
      <c r="CH117" s="184"/>
      <c r="CI117" s="184"/>
      <c r="CJ117" s="184"/>
      <c r="CK117" s="184"/>
      <c r="CL117" s="184"/>
      <c r="CM117" s="184"/>
      <c r="CN117" s="184"/>
      <c r="CO117" s="184"/>
      <c r="CP117" s="184"/>
      <c r="CQ117" s="184"/>
      <c r="CR117" s="184"/>
      <c r="CS117" s="184"/>
      <c r="CT117" s="184"/>
      <c r="CU117" s="184"/>
      <c r="CV117" s="184"/>
      <c r="CW117" s="184"/>
      <c r="CX117" s="184"/>
      <c r="CY117" s="184"/>
      <c r="CZ117" s="184"/>
      <c r="DA117" s="184"/>
      <c r="DB117" s="184"/>
      <c r="DC117" s="184"/>
      <c r="DD117" s="184"/>
      <c r="DE117" s="184"/>
      <c r="DF117" s="184"/>
      <c r="DG117" s="184"/>
      <c r="DH117" s="184"/>
      <c r="DI117" s="184"/>
      <c r="DJ117" s="184"/>
      <c r="DK117" s="184"/>
      <c r="DL117" s="184"/>
    </row>
    <row r="118" spans="1:116" ht="14" x14ac:dyDescent="0.15">
      <c r="A118" s="19" t="str">
        <f>'Tariffs July 2020'!K87</f>
        <v>CovaU</v>
      </c>
      <c r="B118" s="106">
        <f>'Tariffs July 2020'!G87</f>
        <v>42551</v>
      </c>
      <c r="C118" s="107">
        <f>91*'Tariffs July 2020'!M87/100</f>
        <v>90.09</v>
      </c>
      <c r="D118" s="107">
        <f>($C$98*$C$99)*'Tariffs July 2020'!N87/100</f>
        <v>128</v>
      </c>
      <c r="E118" s="107">
        <f>($C$98*$C$100)*'Tariffs July 2020'!AH87/100</f>
        <v>176</v>
      </c>
      <c r="F118" s="107">
        <f>($C$98*$C$101)*'Tariffs July 2020'!W87/100</f>
        <v>105</v>
      </c>
      <c r="G118" s="107">
        <f t="shared" si="36"/>
        <v>499.09000000000003</v>
      </c>
      <c r="H118" s="108">
        <f t="shared" si="37"/>
        <v>1996.3600000000001</v>
      </c>
      <c r="I118" s="109">
        <f t="shared" si="38"/>
        <v>2195.9960000000001</v>
      </c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4"/>
      <c r="BN118" s="184"/>
      <c r="BO118" s="184"/>
      <c r="BP118" s="184"/>
      <c r="BQ118" s="184"/>
      <c r="BR118" s="184"/>
      <c r="BS118" s="184"/>
      <c r="BT118" s="184"/>
      <c r="BU118" s="184"/>
      <c r="BV118" s="184"/>
      <c r="BW118" s="184"/>
      <c r="BX118" s="184"/>
      <c r="BY118" s="184"/>
      <c r="BZ118" s="184"/>
      <c r="CA118" s="184"/>
      <c r="CB118" s="184"/>
      <c r="CC118" s="184"/>
      <c r="CD118" s="184"/>
      <c r="CE118" s="184"/>
      <c r="CF118" s="184"/>
      <c r="CG118" s="184"/>
      <c r="CH118" s="184"/>
      <c r="CI118" s="184"/>
      <c r="CJ118" s="184"/>
      <c r="CK118" s="184"/>
      <c r="CL118" s="184"/>
      <c r="CM118" s="184"/>
      <c r="CN118" s="184"/>
      <c r="CO118" s="184"/>
      <c r="CP118" s="184"/>
      <c r="CQ118" s="184"/>
      <c r="CR118" s="184"/>
      <c r="CS118" s="184"/>
      <c r="CT118" s="184"/>
      <c r="CU118" s="184"/>
      <c r="CV118" s="184"/>
      <c r="CW118" s="184"/>
      <c r="CX118" s="184"/>
      <c r="CY118" s="184"/>
      <c r="CZ118" s="184"/>
      <c r="DA118" s="184"/>
      <c r="DB118" s="184"/>
      <c r="DC118" s="184"/>
      <c r="DD118" s="184"/>
      <c r="DE118" s="184"/>
      <c r="DF118" s="184"/>
      <c r="DG118" s="184"/>
      <c r="DH118" s="184"/>
      <c r="DI118" s="184"/>
      <c r="DJ118" s="184"/>
      <c r="DK118" s="184"/>
      <c r="DL118" s="184"/>
    </row>
    <row r="119" spans="1:116" ht="14" x14ac:dyDescent="0.15">
      <c r="A119" s="19" t="str">
        <f>'Tariffs July 2020'!K88</f>
        <v>Discover Energy</v>
      </c>
      <c r="B119" s="106">
        <f>'Tariffs July 2020'!G88</f>
        <v>42551</v>
      </c>
      <c r="C119" s="107">
        <f>91*'Tariffs July 2020'!M88/100</f>
        <v>68.25</v>
      </c>
      <c r="D119" s="107">
        <f>($C$98*$C$99)*'Tariffs July 2020'!N88/100</f>
        <v>124</v>
      </c>
      <c r="E119" s="107">
        <f>($C$98*$C$100)*'Tariffs July 2020'!AH88/100</f>
        <v>225.5</v>
      </c>
      <c r="F119" s="107">
        <f>($C$98*$C$101)*'Tariffs July 2020'!W88/100</f>
        <v>98.136363636363626</v>
      </c>
      <c r="G119" s="107">
        <f t="shared" si="36"/>
        <v>515.88636363636363</v>
      </c>
      <c r="H119" s="108">
        <f t="shared" si="37"/>
        <v>2063.5454545454545</v>
      </c>
      <c r="I119" s="109">
        <f t="shared" si="38"/>
        <v>2269.9</v>
      </c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  <c r="AM119" s="184"/>
      <c r="AN119" s="184"/>
      <c r="AO119" s="184"/>
      <c r="AP119" s="184"/>
      <c r="AQ119" s="184"/>
      <c r="AR119" s="184"/>
      <c r="AS119" s="184"/>
      <c r="AT119" s="184"/>
      <c r="AU119" s="184"/>
      <c r="AV119" s="184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  <c r="BG119" s="184"/>
      <c r="BH119" s="184"/>
      <c r="BI119" s="184"/>
      <c r="BJ119" s="184"/>
      <c r="BK119" s="184"/>
      <c r="BL119" s="184"/>
      <c r="BM119" s="184"/>
      <c r="BN119" s="184"/>
      <c r="BO119" s="184"/>
      <c r="BP119" s="184"/>
      <c r="BQ119" s="184"/>
      <c r="BR119" s="184"/>
      <c r="BS119" s="184"/>
      <c r="BT119" s="184"/>
      <c r="BU119" s="184"/>
      <c r="BV119" s="184"/>
      <c r="BW119" s="184"/>
      <c r="BX119" s="184"/>
      <c r="BY119" s="184"/>
      <c r="BZ119" s="184"/>
      <c r="CA119" s="184"/>
      <c r="CB119" s="184"/>
      <c r="CC119" s="184"/>
      <c r="CD119" s="184"/>
      <c r="CE119" s="184"/>
      <c r="CF119" s="184"/>
      <c r="CG119" s="184"/>
      <c r="CH119" s="184"/>
      <c r="CI119" s="184"/>
      <c r="CJ119" s="184"/>
      <c r="CK119" s="184"/>
      <c r="CL119" s="184"/>
      <c r="CM119" s="184"/>
      <c r="CN119" s="184"/>
      <c r="CO119" s="184"/>
      <c r="CP119" s="184"/>
      <c r="CQ119" s="184"/>
      <c r="CR119" s="184"/>
      <c r="CS119" s="184"/>
      <c r="CT119" s="184"/>
      <c r="CU119" s="184"/>
      <c r="CV119" s="184"/>
      <c r="CW119" s="184"/>
      <c r="CX119" s="184"/>
      <c r="CY119" s="184"/>
      <c r="CZ119" s="184"/>
      <c r="DA119" s="184"/>
      <c r="DB119" s="184"/>
      <c r="DC119" s="184"/>
      <c r="DD119" s="184"/>
      <c r="DE119" s="184"/>
      <c r="DF119" s="184"/>
      <c r="DG119" s="184"/>
      <c r="DH119" s="184"/>
      <c r="DI119" s="184"/>
      <c r="DJ119" s="184"/>
      <c r="DK119" s="184"/>
      <c r="DL119" s="184"/>
    </row>
    <row r="120" spans="1:116" ht="14" x14ac:dyDescent="0.15">
      <c r="A120" s="19" t="str">
        <f>'Tariffs July 2020'!K89</f>
        <v>Elysian Energy</v>
      </c>
      <c r="B120" s="106">
        <f>'Tariffs July 2020'!G89</f>
        <v>42551</v>
      </c>
      <c r="C120" s="107">
        <f>91*'Tariffs July 2020'!M89/100</f>
        <v>130.83318181818183</v>
      </c>
      <c r="D120" s="107">
        <f>($C$98*$C$99)*'Tariffs July 2020'!N89/100</f>
        <v>132.21818181818182</v>
      </c>
      <c r="E120" s="107">
        <f>($C$98*$C$100)*'Tariffs July 2020'!AH89/100</f>
        <v>221.2</v>
      </c>
      <c r="F120" s="107">
        <f>($C$98*$C$101)*'Tariffs July 2020'!W89/100</f>
        <v>91.72727272727272</v>
      </c>
      <c r="G120" s="107">
        <f t="shared" si="36"/>
        <v>575.97863636363638</v>
      </c>
      <c r="H120" s="108">
        <f t="shared" si="37"/>
        <v>2303.9145454545455</v>
      </c>
      <c r="I120" s="109">
        <f t="shared" si="38"/>
        <v>2534.3060000000005</v>
      </c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4"/>
      <c r="AQ120" s="184"/>
      <c r="AR120" s="184"/>
      <c r="AS120" s="184"/>
      <c r="AT120" s="184"/>
      <c r="AU120" s="184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4"/>
      <c r="BN120" s="184"/>
      <c r="BO120" s="184"/>
      <c r="BP120" s="184"/>
      <c r="BQ120" s="184"/>
      <c r="BR120" s="184"/>
      <c r="BS120" s="184"/>
      <c r="BT120" s="184"/>
      <c r="BU120" s="184"/>
      <c r="BV120" s="184"/>
      <c r="BW120" s="184"/>
      <c r="BX120" s="184"/>
      <c r="BY120" s="184"/>
      <c r="BZ120" s="184"/>
      <c r="CA120" s="184"/>
      <c r="CB120" s="184"/>
      <c r="CC120" s="184"/>
      <c r="CD120" s="184"/>
      <c r="CE120" s="184"/>
      <c r="CF120" s="184"/>
      <c r="CG120" s="184"/>
      <c r="CH120" s="184"/>
      <c r="CI120" s="184"/>
      <c r="CJ120" s="184"/>
      <c r="CK120" s="184"/>
      <c r="CL120" s="184"/>
      <c r="CM120" s="184"/>
      <c r="CN120" s="184"/>
      <c r="CO120" s="184"/>
      <c r="CP120" s="184"/>
      <c r="CQ120" s="184"/>
      <c r="CR120" s="184"/>
      <c r="CS120" s="184"/>
      <c r="CT120" s="184"/>
      <c r="CU120" s="184"/>
      <c r="CV120" s="184"/>
      <c r="CW120" s="184"/>
      <c r="CX120" s="184"/>
      <c r="CY120" s="184"/>
      <c r="CZ120" s="184"/>
      <c r="DA120" s="184"/>
      <c r="DB120" s="184"/>
      <c r="DC120" s="184"/>
      <c r="DD120" s="184"/>
      <c r="DE120" s="184"/>
      <c r="DF120" s="184"/>
      <c r="DG120" s="184"/>
      <c r="DH120" s="184"/>
      <c r="DI120" s="184"/>
      <c r="DJ120" s="184"/>
      <c r="DK120" s="184"/>
      <c r="DL120" s="184"/>
    </row>
    <row r="121" spans="1:116" ht="14" x14ac:dyDescent="0.15">
      <c r="A121" s="19" t="str">
        <f>'Tariffs July 2020'!K90</f>
        <v>Future X Power</v>
      </c>
      <c r="B121" s="106">
        <f>'Tariffs July 2020'!G90</f>
        <v>42494</v>
      </c>
      <c r="C121" s="107">
        <f>91*'Tariffs July 2020'!M90/100</f>
        <v>82.065454545454543</v>
      </c>
      <c r="D121" s="107">
        <f>($C$98*$C$99)*'Tariffs July 2020'!N90/100</f>
        <v>118.07272727272726</v>
      </c>
      <c r="E121" s="107">
        <f>($C$98*$C$100)*'Tariffs July 2020'!AH90/100</f>
        <v>234.1</v>
      </c>
      <c r="F121" s="107">
        <f>($C$98*$C$101)*'Tariffs July 2020'!W90/100</f>
        <v>86.636363636363626</v>
      </c>
      <c r="G121" s="107">
        <f t="shared" si="36"/>
        <v>520.87454545454545</v>
      </c>
      <c r="H121" s="108">
        <f t="shared" si="37"/>
        <v>2083.4981818181818</v>
      </c>
      <c r="I121" s="109">
        <f t="shared" si="38"/>
        <v>2291.8480000000004</v>
      </c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  <c r="AL121" s="184"/>
      <c r="AM121" s="184"/>
      <c r="AN121" s="184"/>
      <c r="AO121" s="184"/>
      <c r="AP121" s="184"/>
      <c r="AQ121" s="184"/>
      <c r="AR121" s="184"/>
      <c r="AS121" s="184"/>
      <c r="AT121" s="184"/>
      <c r="AU121" s="184"/>
      <c r="AV121" s="184"/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4"/>
      <c r="BL121" s="184"/>
      <c r="BM121" s="184"/>
      <c r="BN121" s="184"/>
      <c r="BO121" s="184"/>
      <c r="BP121" s="184"/>
      <c r="BQ121" s="184"/>
      <c r="BR121" s="184"/>
      <c r="BS121" s="184"/>
      <c r="BT121" s="184"/>
      <c r="BU121" s="184"/>
      <c r="BV121" s="184"/>
      <c r="BW121" s="184"/>
      <c r="BX121" s="184"/>
      <c r="BY121" s="184"/>
      <c r="BZ121" s="184"/>
      <c r="CA121" s="184"/>
      <c r="CB121" s="184"/>
      <c r="CC121" s="184"/>
      <c r="CD121" s="184"/>
      <c r="CE121" s="184"/>
      <c r="CF121" s="184"/>
      <c r="CG121" s="184"/>
      <c r="CH121" s="184"/>
      <c r="CI121" s="184"/>
      <c r="CJ121" s="184"/>
      <c r="CK121" s="184"/>
      <c r="CL121" s="184"/>
      <c r="CM121" s="184"/>
      <c r="CN121" s="184"/>
      <c r="CO121" s="184"/>
      <c r="CP121" s="184"/>
      <c r="CQ121" s="184"/>
      <c r="CR121" s="184"/>
      <c r="CS121" s="184"/>
      <c r="CT121" s="184"/>
      <c r="CU121" s="184"/>
      <c r="CV121" s="184"/>
      <c r="CW121" s="184"/>
      <c r="CX121" s="184"/>
      <c r="CY121" s="184"/>
      <c r="CZ121" s="184"/>
      <c r="DA121" s="184"/>
      <c r="DB121" s="184"/>
      <c r="DC121" s="184"/>
      <c r="DD121" s="184"/>
      <c r="DE121" s="184"/>
      <c r="DF121" s="184"/>
      <c r="DG121" s="184"/>
      <c r="DH121" s="184"/>
      <c r="DI121" s="184"/>
      <c r="DJ121" s="184"/>
      <c r="DK121" s="184"/>
      <c r="DL121" s="184"/>
    </row>
    <row r="122" spans="1:116" ht="14" x14ac:dyDescent="0.15">
      <c r="A122" s="19" t="str">
        <f>'Tariffs July 2020'!K91</f>
        <v>GloBird Energy</v>
      </c>
      <c r="B122" s="106">
        <f>'Tariffs July 2020'!G91</f>
        <v>42480</v>
      </c>
      <c r="C122" s="107">
        <f>91*'Tariffs July 2020'!M91/100</f>
        <v>104.64999999999998</v>
      </c>
      <c r="D122" s="107">
        <f>($C$98*$C$99)*'Tariffs July 2020'!N91/100</f>
        <v>128.4</v>
      </c>
      <c r="E122" s="107">
        <f>($C$98*$C$100)*'Tariffs July 2020'!AH91/100</f>
        <v>154</v>
      </c>
      <c r="F122" s="107">
        <f>($C$98*$C$101)*'Tariffs July 2020'!W91/100</f>
        <v>70</v>
      </c>
      <c r="G122" s="107">
        <f t="shared" si="36"/>
        <v>457.04999999999995</v>
      </c>
      <c r="H122" s="108">
        <f t="shared" si="37"/>
        <v>1828.1999999999998</v>
      </c>
      <c r="I122" s="109">
        <f t="shared" si="38"/>
        <v>2011.02</v>
      </c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84"/>
      <c r="CL122" s="184"/>
      <c r="CM122" s="184"/>
      <c r="CN122" s="184"/>
      <c r="CO122" s="184"/>
      <c r="CP122" s="184"/>
      <c r="CQ122" s="184"/>
      <c r="CR122" s="184"/>
      <c r="CS122" s="184"/>
      <c r="CT122" s="184"/>
      <c r="CU122" s="184"/>
      <c r="CV122" s="184"/>
      <c r="CW122" s="184"/>
      <c r="CX122" s="184"/>
      <c r="CY122" s="184"/>
      <c r="CZ122" s="184"/>
      <c r="DA122" s="184"/>
      <c r="DB122" s="184"/>
      <c r="DC122" s="184"/>
      <c r="DD122" s="184"/>
      <c r="DE122" s="184"/>
      <c r="DF122" s="184"/>
      <c r="DG122" s="184"/>
      <c r="DH122" s="184"/>
      <c r="DI122" s="184"/>
      <c r="DJ122" s="184"/>
      <c r="DK122" s="184"/>
      <c r="DL122" s="184"/>
    </row>
    <row r="123" spans="1:116" ht="14" x14ac:dyDescent="0.15">
      <c r="A123" s="19" t="str">
        <f>'Tariffs July 2020'!K92</f>
        <v>People Energy</v>
      </c>
      <c r="B123" s="106">
        <f>'Tariffs July 2020'!G92</f>
        <v>42553</v>
      </c>
      <c r="C123" s="107">
        <f>91*'Tariffs July 2020'!M92/100</f>
        <v>98.337909090909093</v>
      </c>
      <c r="D123" s="107">
        <f>($C$98*$C$99)*'Tariffs July 2020'!N92/100</f>
        <v>122.39999999999998</v>
      </c>
      <c r="E123" s="107">
        <f>($C$98*$C$100)*'Tariffs July 2020'!AH92/100</f>
        <v>205.7</v>
      </c>
      <c r="F123" s="107">
        <f>($C$98*$C$101)*'Tariffs July 2020'!W92/100</f>
        <v>76.499999999999986</v>
      </c>
      <c r="G123" s="107">
        <f t="shared" si="36"/>
        <v>502.93790909090905</v>
      </c>
      <c r="H123" s="108">
        <f t="shared" si="37"/>
        <v>2011.7516363636362</v>
      </c>
      <c r="I123" s="109">
        <f t="shared" si="38"/>
        <v>2212.9268000000002</v>
      </c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/>
      <c r="BM123" s="184"/>
      <c r="BN123" s="184"/>
      <c r="BO123" s="184"/>
      <c r="BP123" s="184"/>
      <c r="BQ123" s="184"/>
      <c r="BR123" s="184"/>
      <c r="BS123" s="184"/>
      <c r="BT123" s="184"/>
      <c r="BU123" s="184"/>
      <c r="BV123" s="184"/>
      <c r="BW123" s="184"/>
      <c r="BX123" s="184"/>
      <c r="BY123" s="184"/>
      <c r="BZ123" s="184"/>
      <c r="CA123" s="184"/>
      <c r="CB123" s="184"/>
      <c r="CC123" s="184"/>
      <c r="CD123" s="184"/>
      <c r="CE123" s="184"/>
      <c r="CF123" s="184"/>
      <c r="CG123" s="184"/>
      <c r="CH123" s="184"/>
      <c r="CI123" s="184"/>
      <c r="CJ123" s="184"/>
      <c r="CK123" s="184"/>
      <c r="CL123" s="184"/>
      <c r="CM123" s="184"/>
      <c r="CN123" s="184"/>
      <c r="CO123" s="184"/>
      <c r="CP123" s="184"/>
      <c r="CQ123" s="184"/>
      <c r="CR123" s="184"/>
      <c r="CS123" s="184"/>
      <c r="CT123" s="184"/>
      <c r="CU123" s="184"/>
      <c r="CV123" s="184"/>
      <c r="CW123" s="184"/>
      <c r="CX123" s="184"/>
      <c r="CY123" s="184"/>
      <c r="CZ123" s="184"/>
      <c r="DA123" s="184"/>
      <c r="DB123" s="184"/>
      <c r="DC123" s="184"/>
      <c r="DD123" s="184"/>
      <c r="DE123" s="184"/>
      <c r="DF123" s="184"/>
      <c r="DG123" s="184"/>
      <c r="DH123" s="184"/>
      <c r="DI123" s="184"/>
      <c r="DJ123" s="184"/>
      <c r="DK123" s="184"/>
      <c r="DL123" s="184"/>
    </row>
    <row r="124" spans="1:116" ht="15" thickBot="1" x14ac:dyDescent="0.2">
      <c r="A124" s="200" t="str">
        <f>'Tariffs July 2020'!K93</f>
        <v>Sumo Power</v>
      </c>
      <c r="B124" s="201">
        <f>'Tariffs July 2020'!G93</f>
        <v>42563</v>
      </c>
      <c r="C124" s="202">
        <f>91*'Tariffs July 2020'!M93/100</f>
        <v>118.3</v>
      </c>
      <c r="D124" s="112">
        <f>($C$98*$C$99)*'Tariffs July 2020'!N93/100</f>
        <v>102</v>
      </c>
      <c r="E124" s="112">
        <f>($C$98*$C$100)*'Tariffs July 2020'!AH93/100</f>
        <v>194.7</v>
      </c>
      <c r="F124" s="112">
        <f>($C$98*$C$101)*'Tariffs July 2020'!W93/100</f>
        <v>80</v>
      </c>
      <c r="G124" s="112">
        <f t="shared" si="36"/>
        <v>495</v>
      </c>
      <c r="H124" s="113">
        <f t="shared" si="37"/>
        <v>1980</v>
      </c>
      <c r="I124" s="114">
        <f t="shared" si="38"/>
        <v>2178</v>
      </c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</row>
    <row r="125" spans="1:116" ht="14" x14ac:dyDescent="0.15"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184"/>
      <c r="DK125" s="184"/>
      <c r="DL125" s="184"/>
    </row>
    <row r="126" spans="1:116" ht="14" x14ac:dyDescent="0.15"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184"/>
      <c r="DK126" s="184"/>
      <c r="DL126" s="184"/>
    </row>
    <row r="127" spans="1:116" ht="14" x14ac:dyDescent="0.15"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184"/>
      <c r="CZ127" s="184"/>
      <c r="DA127" s="184"/>
      <c r="DB127" s="184"/>
      <c r="DC127" s="184"/>
      <c r="DD127" s="184"/>
      <c r="DE127" s="184"/>
      <c r="DF127" s="184"/>
      <c r="DG127" s="184"/>
      <c r="DH127" s="184"/>
      <c r="DI127" s="184"/>
      <c r="DJ127" s="184"/>
      <c r="DK127" s="184"/>
      <c r="DL127" s="184"/>
    </row>
    <row r="128" spans="1:116" ht="14" x14ac:dyDescent="0.15"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</row>
    <row r="129" spans="10:116" ht="14" x14ac:dyDescent="0.15"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4"/>
      <c r="BV129" s="184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84"/>
      <c r="CL129" s="184"/>
      <c r="CM129" s="184"/>
      <c r="CN129" s="184"/>
      <c r="CO129" s="184"/>
      <c r="CP129" s="184"/>
      <c r="CQ129" s="184"/>
      <c r="CR129" s="184"/>
      <c r="CS129" s="184"/>
      <c r="CT129" s="184"/>
      <c r="CU129" s="184"/>
      <c r="CV129" s="184"/>
      <c r="CW129" s="184"/>
      <c r="CX129" s="184"/>
      <c r="CY129" s="184"/>
      <c r="CZ129" s="184"/>
      <c r="DA129" s="184"/>
      <c r="DB129" s="184"/>
      <c r="DC129" s="184"/>
      <c r="DD129" s="184"/>
      <c r="DE129" s="184"/>
      <c r="DF129" s="184"/>
      <c r="DG129" s="184"/>
      <c r="DH129" s="184"/>
      <c r="DI129" s="184"/>
      <c r="DJ129" s="184"/>
      <c r="DK129" s="184"/>
      <c r="DL129" s="184"/>
    </row>
    <row r="130" spans="10:116" ht="14" x14ac:dyDescent="0.15"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  <c r="CP130" s="184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H130" s="184"/>
      <c r="DI130" s="184"/>
      <c r="DJ130" s="184"/>
      <c r="DK130" s="184"/>
      <c r="DL130" s="184"/>
    </row>
    <row r="131" spans="10:116" ht="14" x14ac:dyDescent="0.15"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  <c r="CP131" s="184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H131" s="184"/>
      <c r="DI131" s="184"/>
      <c r="DJ131" s="184"/>
      <c r="DK131" s="184"/>
      <c r="DL131" s="184"/>
    </row>
    <row r="132" spans="10:116" ht="14" x14ac:dyDescent="0.15"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H132" s="184"/>
      <c r="DI132" s="184"/>
      <c r="DJ132" s="184"/>
      <c r="DK132" s="184"/>
      <c r="DL132" s="184"/>
    </row>
    <row r="133" spans="10:116" ht="14" x14ac:dyDescent="0.15"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  <c r="CP133" s="184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H133" s="184"/>
      <c r="DI133" s="184"/>
      <c r="DJ133" s="184"/>
      <c r="DK133" s="184"/>
      <c r="DL133" s="184"/>
    </row>
    <row r="134" spans="10:116" ht="14" x14ac:dyDescent="0.15"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</row>
    <row r="135" spans="10:116" ht="14" x14ac:dyDescent="0.15"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  <c r="CP135" s="184"/>
      <c r="CQ135" s="184"/>
      <c r="CR135" s="184"/>
      <c r="CS135" s="184"/>
      <c r="CT135" s="184"/>
      <c r="CU135" s="184"/>
      <c r="CV135" s="184"/>
      <c r="CW135" s="184"/>
      <c r="CX135" s="184"/>
      <c r="CY135" s="184"/>
      <c r="CZ135" s="184"/>
      <c r="DA135" s="184"/>
      <c r="DB135" s="184"/>
      <c r="DC135" s="184"/>
      <c r="DD135" s="184"/>
      <c r="DE135" s="184"/>
      <c r="DF135" s="184"/>
      <c r="DG135" s="184"/>
      <c r="DH135" s="184"/>
      <c r="DI135" s="184"/>
      <c r="DJ135" s="184"/>
      <c r="DK135" s="184"/>
      <c r="DL135" s="184"/>
    </row>
    <row r="136" spans="10:116" ht="14" x14ac:dyDescent="0.15"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  <c r="CP136" s="184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H136" s="184"/>
      <c r="DI136" s="184"/>
      <c r="DJ136" s="184"/>
      <c r="DK136" s="184"/>
      <c r="DL136" s="184"/>
    </row>
    <row r="137" spans="10:116" ht="14" x14ac:dyDescent="0.15"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  <c r="CP137" s="184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H137" s="184"/>
      <c r="DI137" s="184"/>
      <c r="DJ137" s="184"/>
      <c r="DK137" s="184"/>
      <c r="DL137" s="184"/>
    </row>
    <row r="138" spans="10:116" ht="14" x14ac:dyDescent="0.15"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184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H138" s="184"/>
      <c r="DI138" s="184"/>
      <c r="DJ138" s="184"/>
      <c r="DK138" s="184"/>
      <c r="DL138" s="184"/>
    </row>
    <row r="139" spans="10:116" ht="14" x14ac:dyDescent="0.15"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  <c r="CP139" s="184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H139" s="184"/>
      <c r="DI139" s="184"/>
      <c r="DJ139" s="184"/>
      <c r="DK139" s="184"/>
      <c r="DL139" s="184"/>
    </row>
    <row r="140" spans="10:116" ht="14" x14ac:dyDescent="0.15"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</row>
    <row r="141" spans="10:116" ht="14" x14ac:dyDescent="0.15"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</row>
    <row r="142" spans="10:116" ht="14" x14ac:dyDescent="0.15"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</row>
    <row r="143" spans="10:116" ht="14" x14ac:dyDescent="0.15"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  <c r="CP143" s="184"/>
      <c r="CQ143" s="184"/>
      <c r="CR143" s="184"/>
      <c r="CS143" s="184"/>
      <c r="CT143" s="184"/>
      <c r="CU143" s="184"/>
      <c r="CV143" s="184"/>
      <c r="CW143" s="184"/>
      <c r="CX143" s="184"/>
      <c r="CY143" s="184"/>
      <c r="CZ143" s="184"/>
      <c r="DA143" s="184"/>
      <c r="DB143" s="184"/>
      <c r="DC143" s="184"/>
      <c r="DD143" s="184"/>
      <c r="DE143" s="184"/>
      <c r="DF143" s="184"/>
      <c r="DG143" s="184"/>
      <c r="DH143" s="184"/>
      <c r="DI143" s="184"/>
      <c r="DJ143" s="184"/>
      <c r="DK143" s="184"/>
      <c r="DL143" s="184"/>
    </row>
    <row r="144" spans="10:116" ht="14" x14ac:dyDescent="0.15"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  <c r="CP144" s="184"/>
      <c r="CQ144" s="184"/>
      <c r="CR144" s="184"/>
      <c r="CS144" s="184"/>
      <c r="CT144" s="184"/>
      <c r="CU144" s="184"/>
      <c r="CV144" s="184"/>
      <c r="CW144" s="184"/>
      <c r="CX144" s="184"/>
      <c r="CY144" s="184"/>
      <c r="CZ144" s="184"/>
      <c r="DA144" s="184"/>
      <c r="DB144" s="184"/>
      <c r="DC144" s="184"/>
      <c r="DD144" s="184"/>
      <c r="DE144" s="184"/>
      <c r="DF144" s="184"/>
      <c r="DG144" s="184"/>
      <c r="DH144" s="184"/>
      <c r="DI144" s="184"/>
      <c r="DJ144" s="184"/>
      <c r="DK144" s="184"/>
      <c r="DL144" s="184"/>
    </row>
    <row r="145" spans="10:116" ht="14" x14ac:dyDescent="0.15"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  <c r="CP145" s="184"/>
      <c r="CQ145" s="184"/>
      <c r="CR145" s="184"/>
      <c r="CS145" s="184"/>
      <c r="CT145" s="184"/>
      <c r="CU145" s="184"/>
      <c r="CV145" s="184"/>
      <c r="CW145" s="184"/>
      <c r="CX145" s="184"/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</row>
    <row r="146" spans="10:116" ht="14" x14ac:dyDescent="0.15"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  <c r="CP146" s="184"/>
      <c r="CQ146" s="184"/>
      <c r="CR146" s="184"/>
      <c r="CS146" s="184"/>
      <c r="CT146" s="184"/>
      <c r="CU146" s="184"/>
      <c r="CV146" s="184"/>
      <c r="CW146" s="184"/>
      <c r="CX146" s="184"/>
      <c r="CY146" s="184"/>
      <c r="CZ146" s="184"/>
      <c r="DA146" s="184"/>
      <c r="DB146" s="184"/>
      <c r="DC146" s="184"/>
      <c r="DD146" s="184"/>
      <c r="DE146" s="184"/>
      <c r="DF146" s="184"/>
      <c r="DG146" s="184"/>
      <c r="DH146" s="184"/>
      <c r="DI146" s="184"/>
      <c r="DJ146" s="184"/>
      <c r="DK146" s="184"/>
      <c r="DL146" s="184"/>
    </row>
    <row r="147" spans="10:116" ht="14" x14ac:dyDescent="0.15"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</row>
    <row r="148" spans="10:116" ht="14" x14ac:dyDescent="0.15"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  <c r="CP148" s="184"/>
      <c r="CQ148" s="184"/>
      <c r="CR148" s="184"/>
      <c r="CS148" s="184"/>
      <c r="CT148" s="184"/>
      <c r="CU148" s="184"/>
      <c r="CV148" s="184"/>
      <c r="CW148" s="184"/>
      <c r="CX148" s="184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</row>
    <row r="149" spans="10:116" ht="14" x14ac:dyDescent="0.15"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</row>
    <row r="150" spans="10:116" ht="14" x14ac:dyDescent="0.15"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  <c r="CP150" s="184"/>
      <c r="CQ150" s="184"/>
      <c r="CR150" s="184"/>
      <c r="CS150" s="184"/>
      <c r="CT150" s="184"/>
      <c r="CU150" s="184"/>
      <c r="CV150" s="184"/>
      <c r="CW150" s="184"/>
      <c r="CX150" s="184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</row>
    <row r="151" spans="10:116" ht="14" x14ac:dyDescent="0.15"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  <c r="CN151" s="184"/>
      <c r="CO151" s="184"/>
      <c r="CP151" s="184"/>
      <c r="CQ151" s="184"/>
      <c r="CR151" s="184"/>
      <c r="CS151" s="184"/>
      <c r="CT151" s="184"/>
      <c r="CU151" s="184"/>
      <c r="CV151" s="184"/>
      <c r="CW151" s="184"/>
      <c r="CX151" s="184"/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</row>
    <row r="152" spans="10:116" ht="14" x14ac:dyDescent="0.15"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  <c r="CN152" s="184"/>
      <c r="CO152" s="184"/>
      <c r="CP152" s="184"/>
      <c r="CQ152" s="184"/>
      <c r="CR152" s="184"/>
      <c r="CS152" s="184"/>
      <c r="CT152" s="184"/>
      <c r="CU152" s="184"/>
      <c r="CV152" s="184"/>
      <c r="CW152" s="184"/>
      <c r="CX152" s="184"/>
      <c r="CY152" s="184"/>
      <c r="CZ152" s="184"/>
      <c r="DA152" s="184"/>
      <c r="DB152" s="184"/>
      <c r="DC152" s="184"/>
      <c r="DD152" s="184"/>
      <c r="DE152" s="184"/>
      <c r="DF152" s="184"/>
      <c r="DG152" s="184"/>
      <c r="DH152" s="184"/>
      <c r="DI152" s="184"/>
      <c r="DJ152" s="184"/>
      <c r="DK152" s="184"/>
      <c r="DL152" s="184"/>
    </row>
    <row r="153" spans="10:116" ht="14" x14ac:dyDescent="0.15"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  <c r="CN153" s="184"/>
      <c r="CO153" s="184"/>
      <c r="CP153" s="184"/>
      <c r="CQ153" s="184"/>
      <c r="CR153" s="184"/>
      <c r="CS153" s="184"/>
      <c r="CT153" s="184"/>
      <c r="CU153" s="184"/>
      <c r="CV153" s="184"/>
      <c r="CW153" s="184"/>
      <c r="CX153" s="184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</row>
    <row r="154" spans="10:116" ht="14" x14ac:dyDescent="0.15"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184"/>
      <c r="DK154" s="184"/>
      <c r="DL154" s="184"/>
    </row>
    <row r="155" spans="10:116" ht="14" x14ac:dyDescent="0.15"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</row>
    <row r="156" spans="10:116" ht="14" x14ac:dyDescent="0.15"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</row>
    <row r="157" spans="10:116" ht="14" x14ac:dyDescent="0.15"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</row>
    <row r="158" spans="10:116" ht="14" x14ac:dyDescent="0.15"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</row>
    <row r="159" spans="10:116" ht="14" x14ac:dyDescent="0.15"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</row>
    <row r="160" spans="10:116" ht="14" x14ac:dyDescent="0.15"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</row>
    <row r="161" spans="10:116" ht="14" x14ac:dyDescent="0.15"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</row>
    <row r="162" spans="10:116" ht="14" x14ac:dyDescent="0.15"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</row>
    <row r="163" spans="10:116" ht="14" x14ac:dyDescent="0.15"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</row>
    <row r="164" spans="10:116" ht="14" x14ac:dyDescent="0.15"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</row>
    <row r="165" spans="10:116" ht="14" x14ac:dyDescent="0.15"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  <c r="AL165" s="184"/>
      <c r="AM165" s="184"/>
      <c r="AN165" s="184"/>
      <c r="AO165" s="184"/>
      <c r="AP165" s="184"/>
      <c r="AQ165" s="184"/>
      <c r="AR165" s="184"/>
      <c r="AS165" s="184"/>
      <c r="AT165" s="184"/>
      <c r="AU165" s="184"/>
      <c r="AV165" s="184"/>
      <c r="AW165" s="184"/>
      <c r="AX165" s="184"/>
      <c r="AY165" s="184"/>
      <c r="AZ165" s="184"/>
      <c r="BA165" s="184"/>
      <c r="BB165" s="184"/>
      <c r="BC165" s="184"/>
      <c r="BD165" s="184"/>
      <c r="BE165" s="184"/>
      <c r="BF165" s="184"/>
      <c r="BG165" s="184"/>
      <c r="BH165" s="184"/>
      <c r="BI165" s="184"/>
      <c r="BJ165" s="184"/>
      <c r="BK165" s="184"/>
      <c r="BL165" s="184"/>
      <c r="BM165" s="184"/>
      <c r="BN165" s="184"/>
      <c r="BO165" s="184"/>
      <c r="BP165" s="184"/>
      <c r="BQ165" s="184"/>
      <c r="BR165" s="184"/>
      <c r="BS165" s="184"/>
      <c r="BT165" s="184"/>
      <c r="BU165" s="184"/>
      <c r="BV165" s="184"/>
      <c r="BW165" s="184"/>
      <c r="BX165" s="184"/>
      <c r="BY165" s="184"/>
      <c r="BZ165" s="184"/>
      <c r="CA165" s="184"/>
      <c r="CB165" s="184"/>
      <c r="CC165" s="184"/>
      <c r="CD165" s="184"/>
      <c r="CE165" s="184"/>
      <c r="CF165" s="184"/>
      <c r="CG165" s="184"/>
      <c r="CH165" s="184"/>
      <c r="CI165" s="184"/>
      <c r="CJ165" s="184"/>
      <c r="CK165" s="184"/>
      <c r="CL165" s="184"/>
      <c r="CM165" s="184"/>
      <c r="CN165" s="184"/>
      <c r="CO165" s="184"/>
      <c r="CP165" s="184"/>
      <c r="CQ165" s="184"/>
      <c r="CR165" s="184"/>
      <c r="CS165" s="184"/>
      <c r="CT165" s="184"/>
      <c r="CU165" s="184"/>
      <c r="CV165" s="184"/>
      <c r="CW165" s="184"/>
      <c r="CX165" s="184"/>
      <c r="CY165" s="184"/>
      <c r="CZ165" s="184"/>
      <c r="DA165" s="184"/>
      <c r="DB165" s="184"/>
      <c r="DC165" s="184"/>
      <c r="DD165" s="184"/>
      <c r="DE165" s="184"/>
      <c r="DF165" s="184"/>
      <c r="DG165" s="184"/>
      <c r="DH165" s="184"/>
      <c r="DI165" s="184"/>
      <c r="DJ165" s="184"/>
      <c r="DK165" s="184"/>
      <c r="DL165" s="184"/>
    </row>
    <row r="166" spans="10:116" ht="14" x14ac:dyDescent="0.15"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4"/>
      <c r="AR166" s="184"/>
      <c r="AS166" s="184"/>
      <c r="AT166" s="184"/>
      <c r="AU166" s="184"/>
      <c r="AV166" s="184"/>
      <c r="AW166" s="184"/>
      <c r="AX166" s="184"/>
      <c r="AY166" s="184"/>
      <c r="AZ166" s="184"/>
      <c r="BA166" s="184"/>
      <c r="BB166" s="184"/>
      <c r="BC166" s="184"/>
      <c r="BD166" s="184"/>
      <c r="BE166" s="184"/>
      <c r="BF166" s="184"/>
      <c r="BG166" s="184"/>
      <c r="BH166" s="184"/>
      <c r="BI166" s="184"/>
      <c r="BJ166" s="184"/>
      <c r="BK166" s="184"/>
      <c r="BL166" s="184"/>
      <c r="BM166" s="184"/>
      <c r="BN166" s="184"/>
      <c r="BO166" s="184"/>
      <c r="BP166" s="184"/>
      <c r="BQ166" s="184"/>
      <c r="BR166" s="184"/>
      <c r="BS166" s="184"/>
      <c r="BT166" s="184"/>
      <c r="BU166" s="184"/>
      <c r="BV166" s="184"/>
      <c r="BW166" s="184"/>
      <c r="BX166" s="184"/>
      <c r="BY166" s="184"/>
      <c r="BZ166" s="184"/>
      <c r="CA166" s="184"/>
      <c r="CB166" s="184"/>
      <c r="CC166" s="184"/>
      <c r="CD166" s="184"/>
      <c r="CE166" s="184"/>
      <c r="CF166" s="184"/>
      <c r="CG166" s="184"/>
      <c r="CH166" s="184"/>
      <c r="CI166" s="184"/>
      <c r="CJ166" s="184"/>
      <c r="CK166" s="184"/>
      <c r="CL166" s="184"/>
      <c r="CM166" s="184"/>
      <c r="CN166" s="184"/>
      <c r="CO166" s="184"/>
      <c r="CP166" s="184"/>
      <c r="CQ166" s="184"/>
      <c r="CR166" s="184"/>
      <c r="CS166" s="184"/>
      <c r="CT166" s="184"/>
      <c r="CU166" s="184"/>
      <c r="CV166" s="184"/>
      <c r="CW166" s="184"/>
      <c r="CX166" s="184"/>
      <c r="CY166" s="184"/>
      <c r="CZ166" s="184"/>
      <c r="DA166" s="184"/>
      <c r="DB166" s="184"/>
      <c r="DC166" s="184"/>
      <c r="DD166" s="184"/>
      <c r="DE166" s="184"/>
      <c r="DF166" s="184"/>
      <c r="DG166" s="184"/>
      <c r="DH166" s="184"/>
      <c r="DI166" s="184"/>
      <c r="DJ166" s="184"/>
      <c r="DK166" s="184"/>
      <c r="DL166" s="184"/>
    </row>
    <row r="167" spans="10:116" ht="14" x14ac:dyDescent="0.15"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  <c r="AL167" s="184"/>
      <c r="AM167" s="184"/>
      <c r="AN167" s="184"/>
      <c r="AO167" s="184"/>
      <c r="AP167" s="184"/>
      <c r="AQ167" s="184"/>
      <c r="AR167" s="184"/>
      <c r="AS167" s="184"/>
      <c r="AT167" s="184"/>
      <c r="AU167" s="184"/>
      <c r="AV167" s="184"/>
      <c r="AW167" s="184"/>
      <c r="AX167" s="184"/>
      <c r="AY167" s="184"/>
      <c r="AZ167" s="184"/>
      <c r="BA167" s="184"/>
      <c r="BB167" s="184"/>
      <c r="BC167" s="184"/>
      <c r="BD167" s="184"/>
      <c r="BE167" s="184"/>
      <c r="BF167" s="184"/>
      <c r="BG167" s="184"/>
      <c r="BH167" s="184"/>
      <c r="BI167" s="184"/>
      <c r="BJ167" s="184"/>
      <c r="BK167" s="184"/>
      <c r="BL167" s="184"/>
      <c r="BM167" s="184"/>
      <c r="BN167" s="184"/>
      <c r="BO167" s="184"/>
      <c r="BP167" s="184"/>
      <c r="BQ167" s="184"/>
      <c r="BR167" s="184"/>
      <c r="BS167" s="184"/>
      <c r="BT167" s="184"/>
      <c r="BU167" s="184"/>
      <c r="BV167" s="184"/>
      <c r="BW167" s="184"/>
      <c r="BX167" s="184"/>
      <c r="BY167" s="184"/>
      <c r="BZ167" s="184"/>
      <c r="CA167" s="184"/>
      <c r="CB167" s="184"/>
      <c r="CC167" s="184"/>
      <c r="CD167" s="184"/>
      <c r="CE167" s="184"/>
      <c r="CF167" s="184"/>
      <c r="CG167" s="184"/>
      <c r="CH167" s="184"/>
      <c r="CI167" s="184"/>
      <c r="CJ167" s="184"/>
      <c r="CK167" s="184"/>
      <c r="CL167" s="184"/>
      <c r="CM167" s="184"/>
      <c r="CN167" s="184"/>
      <c r="CO167" s="184"/>
      <c r="CP167" s="184"/>
      <c r="CQ167" s="184"/>
      <c r="CR167" s="184"/>
      <c r="CS167" s="184"/>
      <c r="CT167" s="184"/>
      <c r="CU167" s="184"/>
      <c r="CV167" s="184"/>
      <c r="CW167" s="184"/>
      <c r="CX167" s="184"/>
      <c r="CY167" s="184"/>
      <c r="CZ167" s="184"/>
      <c r="DA167" s="184"/>
      <c r="DB167" s="184"/>
      <c r="DC167" s="184"/>
      <c r="DD167" s="184"/>
      <c r="DE167" s="184"/>
      <c r="DF167" s="184"/>
      <c r="DG167" s="184"/>
      <c r="DH167" s="184"/>
      <c r="DI167" s="184"/>
      <c r="DJ167" s="184"/>
      <c r="DK167" s="184"/>
      <c r="DL167" s="184"/>
    </row>
    <row r="168" spans="10:116" ht="14" x14ac:dyDescent="0.15"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4"/>
      <c r="BN168" s="184"/>
      <c r="BO168" s="184"/>
      <c r="BP168" s="184"/>
      <c r="BQ168" s="184"/>
      <c r="BR168" s="184"/>
      <c r="BS168" s="184"/>
      <c r="BT168" s="184"/>
      <c r="BU168" s="184"/>
      <c r="BV168" s="184"/>
      <c r="BW168" s="184"/>
      <c r="BX168" s="184"/>
      <c r="BY168" s="184"/>
      <c r="BZ168" s="184"/>
      <c r="CA168" s="184"/>
      <c r="CB168" s="184"/>
      <c r="CC168" s="184"/>
      <c r="CD168" s="184"/>
      <c r="CE168" s="184"/>
      <c r="CF168" s="184"/>
      <c r="CG168" s="184"/>
      <c r="CH168" s="184"/>
      <c r="CI168" s="184"/>
      <c r="CJ168" s="184"/>
      <c r="CK168" s="184"/>
      <c r="CL168" s="184"/>
      <c r="CM168" s="184"/>
      <c r="CN168" s="184"/>
      <c r="CO168" s="184"/>
      <c r="CP168" s="184"/>
      <c r="CQ168" s="184"/>
      <c r="CR168" s="184"/>
      <c r="CS168" s="184"/>
      <c r="CT168" s="184"/>
      <c r="CU168" s="184"/>
      <c r="CV168" s="184"/>
      <c r="CW168" s="184"/>
      <c r="CX168" s="184"/>
      <c r="CY168" s="184"/>
      <c r="CZ168" s="184"/>
      <c r="DA168" s="184"/>
      <c r="DB168" s="184"/>
      <c r="DC168" s="184"/>
      <c r="DD168" s="184"/>
      <c r="DE168" s="184"/>
      <c r="DF168" s="184"/>
      <c r="DG168" s="184"/>
      <c r="DH168" s="184"/>
      <c r="DI168" s="184"/>
      <c r="DJ168" s="184"/>
      <c r="DK168" s="184"/>
      <c r="DL168" s="184"/>
    </row>
    <row r="169" spans="10:116" ht="14" x14ac:dyDescent="0.15"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</row>
    <row r="170" spans="10:116" ht="14" x14ac:dyDescent="0.15"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  <c r="AQ170" s="184"/>
      <c r="AR170" s="184"/>
      <c r="AS170" s="184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84"/>
      <c r="BM170" s="184"/>
      <c r="BN170" s="184"/>
      <c r="BO170" s="184"/>
      <c r="BP170" s="184"/>
      <c r="BQ170" s="184"/>
      <c r="BR170" s="184"/>
      <c r="BS170" s="184"/>
      <c r="BT170" s="184"/>
      <c r="BU170" s="184"/>
      <c r="BV170" s="184"/>
      <c r="BW170" s="184"/>
      <c r="BX170" s="184"/>
      <c r="BY170" s="184"/>
      <c r="BZ170" s="184"/>
      <c r="CA170" s="184"/>
      <c r="CB170" s="184"/>
      <c r="CC170" s="184"/>
      <c r="CD170" s="184"/>
      <c r="CE170" s="184"/>
      <c r="CF170" s="184"/>
      <c r="CG170" s="184"/>
      <c r="CH170" s="184"/>
      <c r="CI170" s="184"/>
      <c r="CJ170" s="184"/>
      <c r="CK170" s="184"/>
      <c r="CL170" s="184"/>
      <c r="CM170" s="184"/>
      <c r="CN170" s="184"/>
      <c r="CO170" s="184"/>
      <c r="CP170" s="184"/>
      <c r="CQ170" s="184"/>
      <c r="CR170" s="184"/>
      <c r="CS170" s="184"/>
      <c r="CT170" s="184"/>
      <c r="CU170" s="184"/>
      <c r="CV170" s="184"/>
      <c r="CW170" s="184"/>
      <c r="CX170" s="184"/>
      <c r="CY170" s="184"/>
      <c r="CZ170" s="184"/>
      <c r="DA170" s="184"/>
      <c r="DB170" s="184"/>
      <c r="DC170" s="184"/>
      <c r="DD170" s="184"/>
      <c r="DE170" s="184"/>
      <c r="DF170" s="184"/>
      <c r="DG170" s="184"/>
      <c r="DH170" s="184"/>
      <c r="DI170" s="184"/>
      <c r="DJ170" s="184"/>
      <c r="DK170" s="184"/>
      <c r="DL170" s="184"/>
    </row>
    <row r="171" spans="10:116" ht="14" x14ac:dyDescent="0.15"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  <c r="AQ171" s="184"/>
      <c r="AR171" s="184"/>
      <c r="AS171" s="184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84"/>
      <c r="BM171" s="184"/>
      <c r="BN171" s="184"/>
      <c r="BO171" s="184"/>
      <c r="BP171" s="184"/>
      <c r="BQ171" s="184"/>
      <c r="BR171" s="184"/>
      <c r="BS171" s="184"/>
      <c r="BT171" s="184"/>
      <c r="BU171" s="184"/>
      <c r="BV171" s="184"/>
      <c r="BW171" s="184"/>
      <c r="BX171" s="184"/>
      <c r="BY171" s="184"/>
      <c r="BZ171" s="184"/>
      <c r="CA171" s="184"/>
      <c r="CB171" s="184"/>
      <c r="CC171" s="184"/>
      <c r="CD171" s="184"/>
      <c r="CE171" s="184"/>
      <c r="CF171" s="184"/>
      <c r="CG171" s="184"/>
      <c r="CH171" s="184"/>
      <c r="CI171" s="184"/>
      <c r="CJ171" s="184"/>
      <c r="CK171" s="184"/>
      <c r="CL171" s="184"/>
      <c r="CM171" s="184"/>
      <c r="CN171" s="184"/>
      <c r="CO171" s="184"/>
      <c r="CP171" s="184"/>
      <c r="CQ171" s="184"/>
      <c r="CR171" s="184"/>
      <c r="CS171" s="184"/>
      <c r="CT171" s="184"/>
      <c r="CU171" s="184"/>
      <c r="CV171" s="184"/>
      <c r="CW171" s="184"/>
      <c r="CX171" s="184"/>
      <c r="CY171" s="184"/>
      <c r="CZ171" s="184"/>
      <c r="DA171" s="184"/>
      <c r="DB171" s="184"/>
      <c r="DC171" s="184"/>
      <c r="DD171" s="184"/>
      <c r="DE171" s="184"/>
      <c r="DF171" s="184"/>
      <c r="DG171" s="184"/>
      <c r="DH171" s="184"/>
      <c r="DI171" s="184"/>
      <c r="DJ171" s="184"/>
      <c r="DK171" s="184"/>
      <c r="DL171" s="184"/>
    </row>
    <row r="172" spans="10:116" ht="14" x14ac:dyDescent="0.15"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</row>
    <row r="173" spans="10:116" ht="14" x14ac:dyDescent="0.15"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</row>
    <row r="174" spans="10:116" ht="14" x14ac:dyDescent="0.15"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</row>
    <row r="175" spans="10:116" ht="14" x14ac:dyDescent="0.15"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  <c r="AQ175" s="184"/>
      <c r="AR175" s="184"/>
      <c r="AS175" s="184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  <c r="BG175" s="184"/>
      <c r="BH175" s="184"/>
      <c r="BI175" s="184"/>
      <c r="BJ175" s="184"/>
      <c r="BK175" s="184"/>
      <c r="BL175" s="184"/>
      <c r="BM175" s="184"/>
      <c r="BN175" s="184"/>
      <c r="BO175" s="184"/>
      <c r="BP175" s="184"/>
      <c r="BQ175" s="184"/>
      <c r="BR175" s="184"/>
      <c r="BS175" s="184"/>
      <c r="BT175" s="184"/>
      <c r="BU175" s="184"/>
      <c r="BV175" s="184"/>
      <c r="BW175" s="184"/>
      <c r="BX175" s="184"/>
      <c r="BY175" s="184"/>
      <c r="BZ175" s="184"/>
      <c r="CA175" s="184"/>
      <c r="CB175" s="184"/>
      <c r="CC175" s="184"/>
      <c r="CD175" s="184"/>
      <c r="CE175" s="184"/>
      <c r="CF175" s="184"/>
      <c r="CG175" s="184"/>
      <c r="CH175" s="184"/>
      <c r="CI175" s="184"/>
      <c r="CJ175" s="184"/>
      <c r="CK175" s="184"/>
      <c r="CL175" s="184"/>
      <c r="CM175" s="184"/>
      <c r="CN175" s="184"/>
      <c r="CO175" s="184"/>
      <c r="CP175" s="184"/>
      <c r="CQ175" s="184"/>
      <c r="CR175" s="184"/>
      <c r="CS175" s="184"/>
      <c r="CT175" s="184"/>
      <c r="CU175" s="184"/>
      <c r="CV175" s="184"/>
      <c r="CW175" s="184"/>
      <c r="CX175" s="184"/>
      <c r="CY175" s="184"/>
      <c r="CZ175" s="184"/>
      <c r="DA175" s="184"/>
      <c r="DB175" s="184"/>
      <c r="DC175" s="184"/>
      <c r="DD175" s="184"/>
      <c r="DE175" s="184"/>
      <c r="DF175" s="184"/>
      <c r="DG175" s="184"/>
      <c r="DH175" s="184"/>
      <c r="DI175" s="184"/>
      <c r="DJ175" s="184"/>
      <c r="DK175" s="184"/>
      <c r="DL175" s="184"/>
    </row>
    <row r="176" spans="10:116" ht="14" x14ac:dyDescent="0.15"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4"/>
      <c r="BN176" s="184"/>
      <c r="BO176" s="184"/>
      <c r="BP176" s="184"/>
      <c r="BQ176" s="184"/>
      <c r="BR176" s="184"/>
      <c r="BS176" s="184"/>
      <c r="BT176" s="184"/>
      <c r="BU176" s="184"/>
      <c r="BV176" s="184"/>
      <c r="BW176" s="184"/>
      <c r="BX176" s="184"/>
      <c r="BY176" s="184"/>
      <c r="BZ176" s="184"/>
      <c r="CA176" s="184"/>
      <c r="CB176" s="184"/>
      <c r="CC176" s="184"/>
      <c r="CD176" s="184"/>
      <c r="CE176" s="184"/>
      <c r="CF176" s="184"/>
      <c r="CG176" s="184"/>
      <c r="CH176" s="184"/>
      <c r="CI176" s="184"/>
      <c r="CJ176" s="184"/>
      <c r="CK176" s="184"/>
      <c r="CL176" s="184"/>
      <c r="CM176" s="184"/>
      <c r="CN176" s="184"/>
      <c r="CO176" s="184"/>
      <c r="CP176" s="184"/>
      <c r="CQ176" s="184"/>
      <c r="CR176" s="184"/>
      <c r="CS176" s="184"/>
      <c r="CT176" s="184"/>
      <c r="CU176" s="184"/>
      <c r="CV176" s="184"/>
      <c r="CW176" s="184"/>
      <c r="CX176" s="184"/>
      <c r="CY176" s="184"/>
      <c r="CZ176" s="184"/>
      <c r="DA176" s="184"/>
      <c r="DB176" s="184"/>
      <c r="DC176" s="184"/>
      <c r="DD176" s="184"/>
      <c r="DE176" s="184"/>
      <c r="DF176" s="184"/>
      <c r="DG176" s="184"/>
      <c r="DH176" s="184"/>
      <c r="DI176" s="184"/>
      <c r="DJ176" s="184"/>
      <c r="DK176" s="184"/>
      <c r="DL176" s="184"/>
    </row>
    <row r="177" spans="10:116" ht="14" x14ac:dyDescent="0.15"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84"/>
      <c r="AH177" s="184"/>
      <c r="AI177" s="184"/>
      <c r="AJ177" s="184"/>
      <c r="AK177" s="184"/>
      <c r="AL177" s="184"/>
      <c r="AM177" s="184"/>
      <c r="AN177" s="184"/>
      <c r="AO177" s="184"/>
      <c r="AP177" s="184"/>
      <c r="AQ177" s="184"/>
      <c r="AR177" s="184"/>
      <c r="AS177" s="184"/>
      <c r="AT177" s="184"/>
      <c r="AU177" s="184"/>
      <c r="AV177" s="184"/>
      <c r="AW177" s="184"/>
      <c r="AX177" s="184"/>
      <c r="AY177" s="184"/>
      <c r="AZ177" s="184"/>
      <c r="BA177" s="184"/>
      <c r="BB177" s="184"/>
      <c r="BC177" s="184"/>
      <c r="BD177" s="184"/>
      <c r="BE177" s="184"/>
      <c r="BF177" s="184"/>
      <c r="BG177" s="184"/>
      <c r="BH177" s="184"/>
      <c r="BI177" s="184"/>
      <c r="BJ177" s="184"/>
      <c r="BK177" s="184"/>
      <c r="BL177" s="184"/>
      <c r="BM177" s="184"/>
      <c r="BN177" s="184"/>
      <c r="BO177" s="184"/>
      <c r="BP177" s="184"/>
      <c r="BQ177" s="184"/>
      <c r="BR177" s="184"/>
      <c r="BS177" s="184"/>
      <c r="BT177" s="184"/>
      <c r="BU177" s="184"/>
      <c r="BV177" s="184"/>
      <c r="BW177" s="184"/>
      <c r="BX177" s="184"/>
      <c r="BY177" s="184"/>
      <c r="BZ177" s="184"/>
      <c r="CA177" s="184"/>
      <c r="CB177" s="184"/>
      <c r="CC177" s="184"/>
      <c r="CD177" s="184"/>
      <c r="CE177" s="184"/>
      <c r="CF177" s="184"/>
      <c r="CG177" s="184"/>
      <c r="CH177" s="184"/>
      <c r="CI177" s="184"/>
      <c r="CJ177" s="184"/>
      <c r="CK177" s="184"/>
      <c r="CL177" s="184"/>
      <c r="CM177" s="184"/>
      <c r="CN177" s="184"/>
      <c r="CO177" s="184"/>
      <c r="CP177" s="184"/>
      <c r="CQ177" s="184"/>
      <c r="CR177" s="184"/>
      <c r="CS177" s="184"/>
      <c r="CT177" s="184"/>
      <c r="CU177" s="184"/>
      <c r="CV177" s="184"/>
      <c r="CW177" s="184"/>
      <c r="CX177" s="184"/>
      <c r="CY177" s="184"/>
      <c r="CZ177" s="184"/>
      <c r="DA177" s="184"/>
      <c r="DB177" s="184"/>
      <c r="DC177" s="184"/>
      <c r="DD177" s="184"/>
      <c r="DE177" s="184"/>
      <c r="DF177" s="184"/>
      <c r="DG177" s="184"/>
      <c r="DH177" s="184"/>
      <c r="DI177" s="184"/>
      <c r="DJ177" s="184"/>
      <c r="DK177" s="184"/>
      <c r="DL177" s="184"/>
    </row>
    <row r="178" spans="10:116" ht="14" x14ac:dyDescent="0.15"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  <c r="AL178" s="184"/>
      <c r="AM178" s="184"/>
      <c r="AN178" s="184"/>
      <c r="AO178" s="184"/>
      <c r="AP178" s="184"/>
      <c r="AQ178" s="184"/>
      <c r="AR178" s="184"/>
      <c r="AS178" s="184"/>
      <c r="AT178" s="184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84"/>
      <c r="BE178" s="184"/>
      <c r="BF178" s="184"/>
      <c r="BG178" s="184"/>
      <c r="BH178" s="184"/>
      <c r="BI178" s="184"/>
      <c r="BJ178" s="184"/>
      <c r="BK178" s="184"/>
      <c r="BL178" s="184"/>
      <c r="BM178" s="184"/>
      <c r="BN178" s="184"/>
      <c r="BO178" s="184"/>
      <c r="BP178" s="184"/>
      <c r="BQ178" s="184"/>
      <c r="BR178" s="184"/>
      <c r="BS178" s="184"/>
      <c r="BT178" s="184"/>
      <c r="BU178" s="184"/>
      <c r="BV178" s="184"/>
      <c r="BW178" s="184"/>
      <c r="BX178" s="184"/>
      <c r="BY178" s="184"/>
      <c r="BZ178" s="184"/>
      <c r="CA178" s="184"/>
      <c r="CB178" s="184"/>
      <c r="CC178" s="184"/>
      <c r="CD178" s="184"/>
      <c r="CE178" s="184"/>
      <c r="CF178" s="184"/>
      <c r="CG178" s="184"/>
      <c r="CH178" s="184"/>
      <c r="CI178" s="184"/>
      <c r="CJ178" s="184"/>
      <c r="CK178" s="184"/>
      <c r="CL178" s="184"/>
      <c r="CM178" s="184"/>
      <c r="CN178" s="184"/>
      <c r="CO178" s="184"/>
      <c r="CP178" s="184"/>
      <c r="CQ178" s="184"/>
      <c r="CR178" s="184"/>
      <c r="CS178" s="184"/>
      <c r="CT178" s="184"/>
      <c r="CU178" s="184"/>
      <c r="CV178" s="184"/>
      <c r="CW178" s="184"/>
      <c r="CX178" s="184"/>
      <c r="CY178" s="184"/>
      <c r="CZ178" s="184"/>
      <c r="DA178" s="184"/>
      <c r="DB178" s="184"/>
      <c r="DC178" s="184"/>
      <c r="DD178" s="184"/>
      <c r="DE178" s="184"/>
      <c r="DF178" s="184"/>
      <c r="DG178" s="184"/>
      <c r="DH178" s="184"/>
      <c r="DI178" s="184"/>
      <c r="DJ178" s="184"/>
      <c r="DK178" s="184"/>
      <c r="DL178" s="184"/>
    </row>
    <row r="179" spans="10:116" ht="14" x14ac:dyDescent="0.15"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/>
      <c r="AK179" s="184"/>
      <c r="AL179" s="184"/>
      <c r="AM179" s="184"/>
      <c r="AN179" s="184"/>
      <c r="AO179" s="184"/>
      <c r="AP179" s="184"/>
      <c r="AQ179" s="184"/>
      <c r="AR179" s="184"/>
      <c r="AS179" s="184"/>
      <c r="AT179" s="184"/>
      <c r="AU179" s="184"/>
      <c r="AV179" s="184"/>
      <c r="AW179" s="184"/>
      <c r="AX179" s="184"/>
      <c r="AY179" s="184"/>
      <c r="AZ179" s="184"/>
      <c r="BA179" s="184"/>
      <c r="BB179" s="184"/>
      <c r="BC179" s="184"/>
      <c r="BD179" s="184"/>
      <c r="BE179" s="184"/>
      <c r="BF179" s="184"/>
      <c r="BG179" s="184"/>
      <c r="BH179" s="184"/>
      <c r="BI179" s="184"/>
      <c r="BJ179" s="184"/>
      <c r="BK179" s="184"/>
      <c r="BL179" s="184"/>
      <c r="BM179" s="184"/>
      <c r="BN179" s="184"/>
      <c r="BO179" s="184"/>
      <c r="BP179" s="184"/>
      <c r="BQ179" s="184"/>
      <c r="BR179" s="184"/>
      <c r="BS179" s="184"/>
      <c r="BT179" s="184"/>
      <c r="BU179" s="184"/>
      <c r="BV179" s="184"/>
      <c r="BW179" s="184"/>
      <c r="BX179" s="184"/>
      <c r="BY179" s="184"/>
      <c r="BZ179" s="184"/>
      <c r="CA179" s="184"/>
      <c r="CB179" s="184"/>
      <c r="CC179" s="184"/>
      <c r="CD179" s="184"/>
      <c r="CE179" s="184"/>
      <c r="CF179" s="184"/>
      <c r="CG179" s="184"/>
      <c r="CH179" s="184"/>
      <c r="CI179" s="184"/>
      <c r="CJ179" s="184"/>
      <c r="CK179" s="184"/>
      <c r="CL179" s="184"/>
      <c r="CM179" s="184"/>
      <c r="CN179" s="184"/>
      <c r="CO179" s="184"/>
      <c r="CP179" s="184"/>
      <c r="CQ179" s="184"/>
      <c r="CR179" s="184"/>
      <c r="CS179" s="184"/>
      <c r="CT179" s="184"/>
      <c r="CU179" s="184"/>
      <c r="CV179" s="184"/>
      <c r="CW179" s="184"/>
      <c r="CX179" s="184"/>
      <c r="CY179" s="184"/>
      <c r="CZ179" s="184"/>
      <c r="DA179" s="184"/>
      <c r="DB179" s="184"/>
      <c r="DC179" s="184"/>
      <c r="DD179" s="184"/>
      <c r="DE179" s="184"/>
      <c r="DF179" s="184"/>
      <c r="DG179" s="184"/>
      <c r="DH179" s="184"/>
      <c r="DI179" s="184"/>
      <c r="DJ179" s="184"/>
      <c r="DK179" s="184"/>
      <c r="DL179" s="184"/>
    </row>
    <row r="180" spans="10:116" ht="14" x14ac:dyDescent="0.15"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  <c r="AQ180" s="184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/>
      <c r="BQ180" s="184"/>
      <c r="BR180" s="184"/>
      <c r="BS180" s="184"/>
      <c r="BT180" s="184"/>
      <c r="BU180" s="184"/>
      <c r="BV180" s="184"/>
      <c r="BW180" s="184"/>
      <c r="BX180" s="184"/>
      <c r="BY180" s="184"/>
      <c r="BZ180" s="184"/>
      <c r="CA180" s="184"/>
      <c r="CB180" s="184"/>
      <c r="CC180" s="184"/>
      <c r="CD180" s="184"/>
      <c r="CE180" s="184"/>
      <c r="CF180" s="184"/>
      <c r="CG180" s="184"/>
      <c r="CH180" s="184"/>
      <c r="CI180" s="184"/>
      <c r="CJ180" s="184"/>
      <c r="CK180" s="184"/>
      <c r="CL180" s="184"/>
      <c r="CM180" s="184"/>
      <c r="CN180" s="184"/>
      <c r="CO180" s="184"/>
      <c r="CP180" s="184"/>
      <c r="CQ180" s="184"/>
      <c r="CR180" s="184"/>
      <c r="CS180" s="184"/>
      <c r="CT180" s="184"/>
      <c r="CU180" s="184"/>
      <c r="CV180" s="184"/>
      <c r="CW180" s="184"/>
      <c r="CX180" s="184"/>
      <c r="CY180" s="184"/>
      <c r="CZ180" s="184"/>
      <c r="DA180" s="184"/>
      <c r="DB180" s="184"/>
      <c r="DC180" s="184"/>
      <c r="DD180" s="184"/>
      <c r="DE180" s="184"/>
      <c r="DF180" s="184"/>
      <c r="DG180" s="184"/>
      <c r="DH180" s="184"/>
      <c r="DI180" s="184"/>
      <c r="DJ180" s="184"/>
      <c r="DK180" s="184"/>
      <c r="DL180" s="184"/>
    </row>
    <row r="181" spans="10:116" ht="14" x14ac:dyDescent="0.15"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  <c r="AQ181" s="184"/>
      <c r="AR181" s="184"/>
      <c r="AS181" s="184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  <c r="BG181" s="184"/>
      <c r="BH181" s="184"/>
      <c r="BI181" s="184"/>
      <c r="BJ181" s="184"/>
      <c r="BK181" s="184"/>
      <c r="BL181" s="184"/>
      <c r="BM181" s="184"/>
      <c r="BN181" s="184"/>
      <c r="BO181" s="184"/>
      <c r="BP181" s="184"/>
      <c r="BQ181" s="184"/>
      <c r="BR181" s="184"/>
      <c r="BS181" s="184"/>
      <c r="BT181" s="184"/>
      <c r="BU181" s="184"/>
      <c r="BV181" s="184"/>
      <c r="BW181" s="184"/>
      <c r="BX181" s="184"/>
      <c r="BY181" s="184"/>
      <c r="BZ181" s="184"/>
      <c r="CA181" s="184"/>
      <c r="CB181" s="184"/>
      <c r="CC181" s="184"/>
      <c r="CD181" s="184"/>
      <c r="CE181" s="184"/>
      <c r="CF181" s="184"/>
      <c r="CG181" s="184"/>
      <c r="CH181" s="184"/>
      <c r="CI181" s="184"/>
      <c r="CJ181" s="184"/>
      <c r="CK181" s="184"/>
      <c r="CL181" s="184"/>
      <c r="CM181" s="184"/>
      <c r="CN181" s="184"/>
      <c r="CO181" s="184"/>
      <c r="CP181" s="184"/>
      <c r="CQ181" s="184"/>
      <c r="CR181" s="184"/>
      <c r="CS181" s="184"/>
      <c r="CT181" s="184"/>
      <c r="CU181" s="184"/>
      <c r="CV181" s="184"/>
      <c r="CW181" s="184"/>
      <c r="CX181" s="184"/>
      <c r="CY181" s="184"/>
      <c r="CZ181" s="184"/>
      <c r="DA181" s="184"/>
      <c r="DB181" s="184"/>
      <c r="DC181" s="184"/>
      <c r="DD181" s="184"/>
      <c r="DE181" s="184"/>
      <c r="DF181" s="184"/>
      <c r="DG181" s="184"/>
      <c r="DH181" s="184"/>
      <c r="DI181" s="184"/>
      <c r="DJ181" s="184"/>
      <c r="DK181" s="184"/>
      <c r="DL181" s="184"/>
    </row>
    <row r="182" spans="10:116" ht="14" x14ac:dyDescent="0.15"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4"/>
      <c r="BL182" s="184"/>
      <c r="BM182" s="184"/>
      <c r="BN182" s="184"/>
      <c r="BO182" s="184"/>
      <c r="BP182" s="184"/>
      <c r="BQ182" s="184"/>
      <c r="BR182" s="184"/>
      <c r="BS182" s="184"/>
      <c r="BT182" s="184"/>
      <c r="BU182" s="184"/>
      <c r="BV182" s="184"/>
      <c r="BW182" s="184"/>
      <c r="BX182" s="184"/>
      <c r="BY182" s="184"/>
      <c r="BZ182" s="184"/>
      <c r="CA182" s="184"/>
      <c r="CB182" s="184"/>
      <c r="CC182" s="184"/>
      <c r="CD182" s="184"/>
      <c r="CE182" s="184"/>
      <c r="CF182" s="184"/>
      <c r="CG182" s="184"/>
      <c r="CH182" s="184"/>
      <c r="CI182" s="184"/>
      <c r="CJ182" s="184"/>
      <c r="CK182" s="184"/>
      <c r="CL182" s="184"/>
      <c r="CM182" s="184"/>
      <c r="CN182" s="184"/>
      <c r="CO182" s="184"/>
      <c r="CP182" s="184"/>
      <c r="CQ182" s="184"/>
      <c r="CR182" s="184"/>
      <c r="CS182" s="184"/>
      <c r="CT182" s="184"/>
      <c r="CU182" s="184"/>
      <c r="CV182" s="184"/>
      <c r="CW182" s="184"/>
      <c r="CX182" s="184"/>
      <c r="CY182" s="184"/>
      <c r="CZ182" s="184"/>
      <c r="DA182" s="184"/>
      <c r="DB182" s="184"/>
      <c r="DC182" s="184"/>
      <c r="DD182" s="184"/>
      <c r="DE182" s="184"/>
      <c r="DF182" s="184"/>
      <c r="DG182" s="184"/>
      <c r="DH182" s="184"/>
      <c r="DI182" s="184"/>
      <c r="DJ182" s="184"/>
      <c r="DK182" s="184"/>
      <c r="DL182" s="184"/>
    </row>
    <row r="183" spans="10:116" ht="14" x14ac:dyDescent="0.15"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  <c r="AQ183" s="184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BM183" s="184"/>
      <c r="BN183" s="184"/>
      <c r="BO183" s="184"/>
      <c r="BP183" s="184"/>
      <c r="BQ183" s="184"/>
      <c r="BR183" s="184"/>
      <c r="BS183" s="184"/>
      <c r="BT183" s="184"/>
      <c r="BU183" s="184"/>
      <c r="BV183" s="184"/>
      <c r="BW183" s="184"/>
      <c r="BX183" s="184"/>
      <c r="BY183" s="184"/>
      <c r="BZ183" s="184"/>
      <c r="CA183" s="184"/>
      <c r="CB183" s="184"/>
      <c r="CC183" s="184"/>
      <c r="CD183" s="184"/>
      <c r="CE183" s="184"/>
      <c r="CF183" s="184"/>
      <c r="CG183" s="184"/>
      <c r="CH183" s="184"/>
      <c r="CI183" s="184"/>
      <c r="CJ183" s="184"/>
      <c r="CK183" s="184"/>
      <c r="CL183" s="184"/>
      <c r="CM183" s="184"/>
      <c r="CN183" s="184"/>
      <c r="CO183" s="184"/>
      <c r="CP183" s="184"/>
      <c r="CQ183" s="184"/>
      <c r="CR183" s="184"/>
      <c r="CS183" s="184"/>
      <c r="CT183" s="184"/>
      <c r="CU183" s="184"/>
      <c r="CV183" s="184"/>
      <c r="CW183" s="184"/>
      <c r="CX183" s="184"/>
      <c r="CY183" s="184"/>
      <c r="CZ183" s="184"/>
      <c r="DA183" s="184"/>
      <c r="DB183" s="184"/>
      <c r="DC183" s="184"/>
      <c r="DD183" s="184"/>
      <c r="DE183" s="184"/>
      <c r="DF183" s="184"/>
      <c r="DG183" s="184"/>
      <c r="DH183" s="184"/>
      <c r="DI183" s="184"/>
      <c r="DJ183" s="184"/>
      <c r="DK183" s="184"/>
      <c r="DL183" s="184"/>
    </row>
    <row r="184" spans="10:116" ht="14" x14ac:dyDescent="0.15"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  <c r="BG184" s="184"/>
      <c r="BH184" s="184"/>
      <c r="BI184" s="184"/>
      <c r="BJ184" s="184"/>
      <c r="BK184" s="184"/>
      <c r="BL184" s="184"/>
      <c r="BM184" s="184"/>
      <c r="BN184" s="184"/>
      <c r="BO184" s="184"/>
      <c r="BP184" s="184"/>
      <c r="BQ184" s="184"/>
      <c r="BR184" s="184"/>
      <c r="BS184" s="184"/>
      <c r="BT184" s="184"/>
      <c r="BU184" s="184"/>
      <c r="BV184" s="184"/>
      <c r="BW184" s="184"/>
      <c r="BX184" s="184"/>
      <c r="BY184" s="184"/>
      <c r="BZ184" s="184"/>
      <c r="CA184" s="184"/>
      <c r="CB184" s="184"/>
      <c r="CC184" s="184"/>
      <c r="CD184" s="184"/>
      <c r="CE184" s="184"/>
      <c r="CF184" s="184"/>
      <c r="CG184" s="184"/>
      <c r="CH184" s="184"/>
      <c r="CI184" s="184"/>
      <c r="CJ184" s="184"/>
      <c r="CK184" s="184"/>
      <c r="CL184" s="184"/>
      <c r="CM184" s="184"/>
      <c r="CN184" s="184"/>
      <c r="CO184" s="184"/>
      <c r="CP184" s="184"/>
      <c r="CQ184" s="184"/>
      <c r="CR184" s="184"/>
      <c r="CS184" s="184"/>
      <c r="CT184" s="184"/>
      <c r="CU184" s="184"/>
      <c r="CV184" s="184"/>
      <c r="CW184" s="184"/>
      <c r="CX184" s="184"/>
      <c r="CY184" s="184"/>
      <c r="CZ184" s="184"/>
      <c r="DA184" s="184"/>
      <c r="DB184" s="184"/>
      <c r="DC184" s="184"/>
      <c r="DD184" s="184"/>
      <c r="DE184" s="184"/>
      <c r="DF184" s="184"/>
      <c r="DG184" s="184"/>
      <c r="DH184" s="184"/>
      <c r="DI184" s="184"/>
      <c r="DJ184" s="184"/>
      <c r="DK184" s="184"/>
      <c r="DL184" s="184"/>
    </row>
    <row r="185" spans="10:116" ht="14" x14ac:dyDescent="0.15"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/>
      <c r="BW185" s="184"/>
      <c r="BX185" s="184"/>
      <c r="BY185" s="184"/>
      <c r="BZ185" s="184"/>
      <c r="CA185" s="184"/>
      <c r="CB185" s="184"/>
      <c r="CC185" s="184"/>
      <c r="CD185" s="184"/>
      <c r="CE185" s="184"/>
      <c r="CF185" s="184"/>
      <c r="CG185" s="184"/>
      <c r="CH185" s="184"/>
      <c r="CI185" s="184"/>
      <c r="CJ185" s="184"/>
      <c r="CK185" s="184"/>
      <c r="CL185" s="184"/>
      <c r="CM185" s="184"/>
      <c r="CN185" s="184"/>
      <c r="CO185" s="184"/>
      <c r="CP185" s="184"/>
      <c r="CQ185" s="184"/>
      <c r="CR185" s="184"/>
      <c r="CS185" s="184"/>
      <c r="CT185" s="184"/>
      <c r="CU185" s="184"/>
      <c r="CV185" s="184"/>
      <c r="CW185" s="184"/>
      <c r="CX185" s="184"/>
      <c r="CY185" s="184"/>
      <c r="CZ185" s="184"/>
      <c r="DA185" s="184"/>
      <c r="DB185" s="184"/>
      <c r="DC185" s="184"/>
      <c r="DD185" s="184"/>
      <c r="DE185" s="184"/>
      <c r="DF185" s="184"/>
      <c r="DG185" s="184"/>
      <c r="DH185" s="184"/>
      <c r="DI185" s="184"/>
      <c r="DJ185" s="184"/>
      <c r="DK185" s="184"/>
      <c r="DL185" s="184"/>
    </row>
    <row r="186" spans="10:116" ht="14" x14ac:dyDescent="0.15"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4"/>
      <c r="BW186" s="184"/>
      <c r="BX186" s="184"/>
      <c r="BY186" s="184"/>
      <c r="BZ186" s="184"/>
      <c r="CA186" s="184"/>
      <c r="CB186" s="184"/>
      <c r="CC186" s="184"/>
      <c r="CD186" s="184"/>
      <c r="CE186" s="184"/>
      <c r="CF186" s="184"/>
      <c r="CG186" s="184"/>
      <c r="CH186" s="184"/>
      <c r="CI186" s="184"/>
      <c r="CJ186" s="184"/>
      <c r="CK186" s="184"/>
      <c r="CL186" s="184"/>
      <c r="CM186" s="184"/>
      <c r="CN186" s="184"/>
      <c r="CO186" s="184"/>
      <c r="CP186" s="184"/>
      <c r="CQ186" s="184"/>
      <c r="CR186" s="184"/>
      <c r="CS186" s="184"/>
      <c r="CT186" s="184"/>
      <c r="CU186" s="184"/>
      <c r="CV186" s="184"/>
      <c r="CW186" s="184"/>
      <c r="CX186" s="184"/>
      <c r="CY186" s="184"/>
      <c r="CZ186" s="184"/>
      <c r="DA186" s="184"/>
      <c r="DB186" s="184"/>
      <c r="DC186" s="184"/>
      <c r="DD186" s="184"/>
      <c r="DE186" s="184"/>
      <c r="DF186" s="184"/>
      <c r="DG186" s="184"/>
      <c r="DH186" s="184"/>
      <c r="DI186" s="184"/>
      <c r="DJ186" s="184"/>
      <c r="DK186" s="184"/>
      <c r="DL186" s="184"/>
    </row>
    <row r="187" spans="10:116" ht="14" x14ac:dyDescent="0.15"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4"/>
      <c r="BN187" s="184"/>
      <c r="BO187" s="184"/>
      <c r="BP187" s="184"/>
      <c r="BQ187" s="184"/>
      <c r="BR187" s="184"/>
      <c r="BS187" s="184"/>
      <c r="BT187" s="184"/>
      <c r="BU187" s="184"/>
      <c r="BV187" s="184"/>
      <c r="BW187" s="184"/>
      <c r="BX187" s="184"/>
      <c r="BY187" s="184"/>
      <c r="BZ187" s="184"/>
      <c r="CA187" s="184"/>
      <c r="CB187" s="184"/>
      <c r="CC187" s="184"/>
      <c r="CD187" s="184"/>
      <c r="CE187" s="184"/>
      <c r="CF187" s="184"/>
      <c r="CG187" s="184"/>
      <c r="CH187" s="184"/>
      <c r="CI187" s="184"/>
      <c r="CJ187" s="184"/>
      <c r="CK187" s="184"/>
      <c r="CL187" s="184"/>
      <c r="CM187" s="184"/>
      <c r="CN187" s="184"/>
      <c r="CO187" s="184"/>
      <c r="CP187" s="184"/>
      <c r="CQ187" s="184"/>
      <c r="CR187" s="184"/>
      <c r="CS187" s="184"/>
      <c r="CT187" s="184"/>
      <c r="CU187" s="184"/>
      <c r="CV187" s="184"/>
      <c r="CW187" s="184"/>
      <c r="CX187" s="184"/>
      <c r="CY187" s="184"/>
      <c r="CZ187" s="184"/>
      <c r="DA187" s="184"/>
      <c r="DB187" s="184"/>
      <c r="DC187" s="184"/>
      <c r="DD187" s="184"/>
      <c r="DE187" s="184"/>
      <c r="DF187" s="184"/>
      <c r="DG187" s="184"/>
      <c r="DH187" s="184"/>
      <c r="DI187" s="184"/>
      <c r="DJ187" s="184"/>
      <c r="DK187" s="184"/>
      <c r="DL187" s="184"/>
    </row>
    <row r="188" spans="10:116" ht="14" x14ac:dyDescent="0.15"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4"/>
      <c r="BN188" s="184"/>
      <c r="BO188" s="184"/>
      <c r="BP188" s="184"/>
      <c r="BQ188" s="184"/>
      <c r="BR188" s="184"/>
      <c r="BS188" s="184"/>
      <c r="BT188" s="184"/>
      <c r="BU188" s="184"/>
      <c r="BV188" s="184"/>
      <c r="BW188" s="184"/>
      <c r="BX188" s="184"/>
      <c r="BY188" s="184"/>
      <c r="BZ188" s="184"/>
      <c r="CA188" s="184"/>
      <c r="CB188" s="184"/>
      <c r="CC188" s="184"/>
      <c r="CD188" s="184"/>
      <c r="CE188" s="184"/>
      <c r="CF188" s="184"/>
      <c r="CG188" s="184"/>
      <c r="CH188" s="184"/>
      <c r="CI188" s="184"/>
      <c r="CJ188" s="184"/>
      <c r="CK188" s="184"/>
      <c r="CL188" s="184"/>
      <c r="CM188" s="184"/>
      <c r="CN188" s="184"/>
      <c r="CO188" s="184"/>
      <c r="CP188" s="184"/>
      <c r="CQ188" s="184"/>
      <c r="CR188" s="184"/>
      <c r="CS188" s="184"/>
      <c r="CT188" s="184"/>
      <c r="CU188" s="184"/>
      <c r="CV188" s="184"/>
      <c r="CW188" s="184"/>
      <c r="CX188" s="184"/>
      <c r="CY188" s="184"/>
      <c r="CZ188" s="184"/>
      <c r="DA188" s="184"/>
      <c r="DB188" s="184"/>
      <c r="DC188" s="184"/>
      <c r="DD188" s="184"/>
      <c r="DE188" s="184"/>
      <c r="DF188" s="184"/>
      <c r="DG188" s="184"/>
      <c r="DH188" s="184"/>
      <c r="DI188" s="184"/>
      <c r="DJ188" s="184"/>
      <c r="DK188" s="184"/>
      <c r="DL188" s="184"/>
    </row>
    <row r="189" spans="10:116" ht="14" x14ac:dyDescent="0.15"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  <c r="AQ189" s="184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  <c r="BG189" s="184"/>
      <c r="BH189" s="184"/>
      <c r="BI189" s="184"/>
      <c r="BJ189" s="184"/>
      <c r="BK189" s="184"/>
      <c r="BL189" s="184"/>
      <c r="BM189" s="184"/>
      <c r="BN189" s="184"/>
      <c r="BO189" s="184"/>
      <c r="BP189" s="184"/>
      <c r="BQ189" s="184"/>
      <c r="BR189" s="184"/>
      <c r="BS189" s="184"/>
      <c r="BT189" s="184"/>
      <c r="BU189" s="184"/>
      <c r="BV189" s="184"/>
      <c r="BW189" s="184"/>
      <c r="BX189" s="184"/>
      <c r="BY189" s="184"/>
      <c r="BZ189" s="184"/>
      <c r="CA189" s="184"/>
      <c r="CB189" s="184"/>
      <c r="CC189" s="184"/>
      <c r="CD189" s="184"/>
      <c r="CE189" s="184"/>
      <c r="CF189" s="184"/>
      <c r="CG189" s="184"/>
      <c r="CH189" s="184"/>
      <c r="CI189" s="184"/>
      <c r="CJ189" s="184"/>
      <c r="CK189" s="184"/>
      <c r="CL189" s="184"/>
      <c r="CM189" s="184"/>
      <c r="CN189" s="184"/>
      <c r="CO189" s="184"/>
      <c r="CP189" s="184"/>
      <c r="CQ189" s="184"/>
      <c r="CR189" s="184"/>
      <c r="CS189" s="184"/>
      <c r="CT189" s="184"/>
      <c r="CU189" s="184"/>
      <c r="CV189" s="184"/>
      <c r="CW189" s="184"/>
      <c r="CX189" s="184"/>
      <c r="CY189" s="184"/>
      <c r="CZ189" s="184"/>
      <c r="DA189" s="184"/>
      <c r="DB189" s="184"/>
      <c r="DC189" s="184"/>
      <c r="DD189" s="184"/>
      <c r="DE189" s="184"/>
      <c r="DF189" s="184"/>
      <c r="DG189" s="184"/>
      <c r="DH189" s="184"/>
      <c r="DI189" s="184"/>
      <c r="DJ189" s="184"/>
      <c r="DK189" s="184"/>
      <c r="DL189" s="184"/>
    </row>
    <row r="190" spans="10:116" ht="14" x14ac:dyDescent="0.15"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4"/>
      <c r="BQ190" s="184"/>
      <c r="BR190" s="184"/>
      <c r="BS190" s="184"/>
      <c r="BT190" s="184"/>
      <c r="BU190" s="184"/>
      <c r="BV190" s="184"/>
      <c r="BW190" s="184"/>
      <c r="BX190" s="184"/>
      <c r="BY190" s="184"/>
      <c r="BZ190" s="184"/>
      <c r="CA190" s="184"/>
      <c r="CB190" s="184"/>
      <c r="CC190" s="184"/>
      <c r="CD190" s="184"/>
      <c r="CE190" s="184"/>
      <c r="CF190" s="184"/>
      <c r="CG190" s="184"/>
      <c r="CH190" s="184"/>
      <c r="CI190" s="184"/>
      <c r="CJ190" s="184"/>
      <c r="CK190" s="184"/>
      <c r="CL190" s="184"/>
      <c r="CM190" s="184"/>
      <c r="CN190" s="184"/>
      <c r="CO190" s="184"/>
      <c r="CP190" s="184"/>
      <c r="CQ190" s="184"/>
      <c r="CR190" s="184"/>
      <c r="CS190" s="184"/>
      <c r="CT190" s="184"/>
      <c r="CU190" s="184"/>
      <c r="CV190" s="184"/>
      <c r="CW190" s="184"/>
      <c r="CX190" s="184"/>
      <c r="CY190" s="184"/>
      <c r="CZ190" s="184"/>
      <c r="DA190" s="184"/>
      <c r="DB190" s="184"/>
      <c r="DC190" s="184"/>
      <c r="DD190" s="184"/>
      <c r="DE190" s="184"/>
      <c r="DF190" s="184"/>
      <c r="DG190" s="184"/>
      <c r="DH190" s="184"/>
      <c r="DI190" s="184"/>
      <c r="DJ190" s="184"/>
      <c r="DK190" s="184"/>
      <c r="DL190" s="184"/>
    </row>
    <row r="191" spans="10:116" ht="14" x14ac:dyDescent="0.15"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</row>
    <row r="192" spans="10:116" ht="14" x14ac:dyDescent="0.15"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4"/>
      <c r="CG192" s="184"/>
      <c r="CH192" s="184"/>
      <c r="CI192" s="184"/>
      <c r="CJ192" s="184"/>
      <c r="CK192" s="184"/>
      <c r="CL192" s="184"/>
      <c r="CM192" s="184"/>
      <c r="CN192" s="184"/>
      <c r="CO192" s="184"/>
      <c r="CP192" s="184"/>
      <c r="CQ192" s="184"/>
      <c r="CR192" s="184"/>
      <c r="CS192" s="184"/>
      <c r="CT192" s="184"/>
      <c r="CU192" s="184"/>
      <c r="CV192" s="184"/>
      <c r="CW192" s="184"/>
      <c r="CX192" s="184"/>
      <c r="CY192" s="184"/>
      <c r="CZ192" s="184"/>
      <c r="DA192" s="184"/>
      <c r="DB192" s="184"/>
      <c r="DC192" s="184"/>
      <c r="DD192" s="184"/>
      <c r="DE192" s="184"/>
      <c r="DF192" s="184"/>
      <c r="DG192" s="184"/>
      <c r="DH192" s="184"/>
      <c r="DI192" s="184"/>
      <c r="DJ192" s="184"/>
      <c r="DK192" s="184"/>
      <c r="DL192" s="184"/>
    </row>
    <row r="193" spans="10:116" ht="14" x14ac:dyDescent="0.15"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  <c r="CK193" s="184"/>
      <c r="CL193" s="184"/>
      <c r="CM193" s="184"/>
      <c r="CN193" s="184"/>
      <c r="CO193" s="184"/>
      <c r="CP193" s="184"/>
      <c r="CQ193" s="184"/>
      <c r="CR193" s="184"/>
      <c r="CS193" s="184"/>
      <c r="CT193" s="184"/>
      <c r="CU193" s="184"/>
      <c r="CV193" s="184"/>
      <c r="CW193" s="184"/>
      <c r="CX193" s="184"/>
      <c r="CY193" s="184"/>
      <c r="CZ193" s="184"/>
      <c r="DA193" s="184"/>
      <c r="DB193" s="184"/>
      <c r="DC193" s="184"/>
      <c r="DD193" s="184"/>
      <c r="DE193" s="184"/>
      <c r="DF193" s="184"/>
      <c r="DG193" s="184"/>
      <c r="DH193" s="184"/>
      <c r="DI193" s="184"/>
      <c r="DJ193" s="184"/>
      <c r="DK193" s="184"/>
      <c r="DL193" s="184"/>
    </row>
    <row r="194" spans="10:116" ht="14" x14ac:dyDescent="0.15"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184"/>
      <c r="BN194" s="184"/>
      <c r="BO194" s="184"/>
      <c r="BP194" s="184"/>
      <c r="BQ194" s="184"/>
      <c r="BR194" s="184"/>
      <c r="BS194" s="184"/>
      <c r="BT194" s="184"/>
      <c r="BU194" s="184"/>
      <c r="BV194" s="184"/>
      <c r="BW194" s="184"/>
      <c r="BX194" s="184"/>
      <c r="BY194" s="184"/>
      <c r="BZ194" s="184"/>
      <c r="CA194" s="184"/>
      <c r="CB194" s="184"/>
      <c r="CC194" s="184"/>
      <c r="CD194" s="184"/>
      <c r="CE194" s="184"/>
      <c r="CF194" s="184"/>
      <c r="CG194" s="184"/>
      <c r="CH194" s="184"/>
      <c r="CI194" s="184"/>
      <c r="CJ194" s="184"/>
      <c r="CK194" s="184"/>
      <c r="CL194" s="184"/>
      <c r="CM194" s="184"/>
      <c r="CN194" s="184"/>
      <c r="CO194" s="184"/>
      <c r="CP194" s="184"/>
      <c r="CQ194" s="184"/>
      <c r="CR194" s="184"/>
      <c r="CS194" s="184"/>
      <c r="CT194" s="184"/>
      <c r="CU194" s="184"/>
      <c r="CV194" s="184"/>
      <c r="CW194" s="184"/>
      <c r="CX194" s="184"/>
      <c r="CY194" s="184"/>
      <c r="CZ194" s="184"/>
      <c r="DA194" s="184"/>
      <c r="DB194" s="184"/>
      <c r="DC194" s="184"/>
      <c r="DD194" s="184"/>
      <c r="DE194" s="184"/>
      <c r="DF194" s="184"/>
      <c r="DG194" s="184"/>
      <c r="DH194" s="184"/>
      <c r="DI194" s="184"/>
      <c r="DJ194" s="184"/>
      <c r="DK194" s="184"/>
      <c r="DL194" s="184"/>
    </row>
    <row r="195" spans="10:116" ht="14" x14ac:dyDescent="0.15"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  <c r="CN195" s="184"/>
      <c r="CO195" s="184"/>
      <c r="CP195" s="184"/>
      <c r="CQ195" s="184"/>
      <c r="CR195" s="184"/>
      <c r="CS195" s="184"/>
      <c r="CT195" s="184"/>
      <c r="CU195" s="184"/>
      <c r="CV195" s="184"/>
      <c r="CW195" s="184"/>
      <c r="CX195" s="184"/>
      <c r="CY195" s="184"/>
      <c r="CZ195" s="184"/>
      <c r="DA195" s="184"/>
      <c r="DB195" s="184"/>
      <c r="DC195" s="184"/>
      <c r="DD195" s="184"/>
      <c r="DE195" s="184"/>
      <c r="DF195" s="184"/>
      <c r="DG195" s="184"/>
      <c r="DH195" s="184"/>
      <c r="DI195" s="184"/>
      <c r="DJ195" s="184"/>
      <c r="DK195" s="184"/>
      <c r="DL195" s="184"/>
    </row>
    <row r="196" spans="10:116" ht="14" x14ac:dyDescent="0.15"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4"/>
      <c r="BY196" s="184"/>
      <c r="BZ196" s="184"/>
      <c r="CA196" s="184"/>
      <c r="CB196" s="184"/>
      <c r="CC196" s="184"/>
      <c r="CD196" s="184"/>
      <c r="CE196" s="184"/>
      <c r="CF196" s="184"/>
      <c r="CG196" s="184"/>
      <c r="CH196" s="184"/>
      <c r="CI196" s="184"/>
      <c r="CJ196" s="184"/>
      <c r="CK196" s="184"/>
      <c r="CL196" s="184"/>
      <c r="CM196" s="184"/>
      <c r="CN196" s="184"/>
      <c r="CO196" s="184"/>
      <c r="CP196" s="184"/>
      <c r="CQ196" s="184"/>
      <c r="CR196" s="184"/>
      <c r="CS196" s="184"/>
      <c r="CT196" s="184"/>
      <c r="CU196" s="184"/>
      <c r="CV196" s="184"/>
      <c r="CW196" s="184"/>
      <c r="CX196" s="184"/>
      <c r="CY196" s="184"/>
      <c r="CZ196" s="184"/>
      <c r="DA196" s="184"/>
      <c r="DB196" s="184"/>
      <c r="DC196" s="184"/>
      <c r="DD196" s="184"/>
      <c r="DE196" s="184"/>
      <c r="DF196" s="184"/>
      <c r="DG196" s="184"/>
      <c r="DH196" s="184"/>
      <c r="DI196" s="184"/>
      <c r="DJ196" s="184"/>
      <c r="DK196" s="184"/>
      <c r="DL196" s="184"/>
    </row>
    <row r="197" spans="10:116" ht="14" x14ac:dyDescent="0.15"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  <c r="CN197" s="184"/>
      <c r="CO197" s="184"/>
      <c r="CP197" s="184"/>
      <c r="CQ197" s="184"/>
      <c r="CR197" s="184"/>
      <c r="CS197" s="184"/>
      <c r="CT197" s="184"/>
      <c r="CU197" s="184"/>
      <c r="CV197" s="184"/>
      <c r="CW197" s="184"/>
      <c r="CX197" s="184"/>
      <c r="CY197" s="184"/>
      <c r="CZ197" s="184"/>
      <c r="DA197" s="184"/>
      <c r="DB197" s="184"/>
      <c r="DC197" s="184"/>
      <c r="DD197" s="184"/>
      <c r="DE197" s="184"/>
      <c r="DF197" s="184"/>
      <c r="DG197" s="184"/>
      <c r="DH197" s="184"/>
      <c r="DI197" s="184"/>
      <c r="DJ197" s="184"/>
      <c r="DK197" s="184"/>
      <c r="DL197" s="184"/>
    </row>
    <row r="198" spans="10:116" ht="14" x14ac:dyDescent="0.15"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184"/>
      <c r="CG198" s="184"/>
      <c r="CH198" s="184"/>
      <c r="CI198" s="184"/>
      <c r="CJ198" s="184"/>
      <c r="CK198" s="184"/>
      <c r="CL198" s="184"/>
      <c r="CM198" s="184"/>
      <c r="CN198" s="184"/>
      <c r="CO198" s="184"/>
      <c r="CP198" s="184"/>
      <c r="CQ198" s="184"/>
      <c r="CR198" s="184"/>
      <c r="CS198" s="184"/>
      <c r="CT198" s="184"/>
      <c r="CU198" s="184"/>
      <c r="CV198" s="184"/>
      <c r="CW198" s="184"/>
      <c r="CX198" s="184"/>
      <c r="CY198" s="184"/>
      <c r="CZ198" s="184"/>
      <c r="DA198" s="184"/>
      <c r="DB198" s="184"/>
      <c r="DC198" s="184"/>
      <c r="DD198" s="184"/>
      <c r="DE198" s="184"/>
      <c r="DF198" s="184"/>
      <c r="DG198" s="184"/>
      <c r="DH198" s="184"/>
      <c r="DI198" s="184"/>
      <c r="DJ198" s="184"/>
      <c r="DK198" s="184"/>
      <c r="DL198" s="184"/>
    </row>
    <row r="199" spans="10:116" ht="14" x14ac:dyDescent="0.15"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184"/>
      <c r="BQ199" s="184"/>
      <c r="BR199" s="184"/>
      <c r="BS199" s="184"/>
      <c r="BT199" s="184"/>
      <c r="BU199" s="184"/>
      <c r="BV199" s="184"/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184"/>
      <c r="CG199" s="184"/>
      <c r="CH199" s="184"/>
      <c r="CI199" s="184"/>
      <c r="CJ199" s="184"/>
      <c r="CK199" s="184"/>
      <c r="CL199" s="184"/>
      <c r="CM199" s="184"/>
      <c r="CN199" s="184"/>
      <c r="CO199" s="184"/>
      <c r="CP199" s="184"/>
      <c r="CQ199" s="184"/>
      <c r="CR199" s="184"/>
      <c r="CS199" s="184"/>
      <c r="CT199" s="184"/>
      <c r="CU199" s="184"/>
      <c r="CV199" s="184"/>
      <c r="CW199" s="184"/>
      <c r="CX199" s="184"/>
      <c r="CY199" s="184"/>
      <c r="CZ199" s="184"/>
      <c r="DA199" s="184"/>
      <c r="DB199" s="184"/>
      <c r="DC199" s="184"/>
      <c r="DD199" s="184"/>
      <c r="DE199" s="184"/>
      <c r="DF199" s="184"/>
      <c r="DG199" s="184"/>
      <c r="DH199" s="184"/>
      <c r="DI199" s="184"/>
      <c r="DJ199" s="184"/>
      <c r="DK199" s="184"/>
      <c r="DL199" s="184"/>
    </row>
    <row r="200" spans="10:116" ht="14" x14ac:dyDescent="0.15"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184"/>
      <c r="BO200" s="184"/>
      <c r="BP200" s="184"/>
      <c r="BQ200" s="184"/>
      <c r="BR200" s="184"/>
      <c r="BS200" s="184"/>
      <c r="BT200" s="184"/>
      <c r="BU200" s="184"/>
      <c r="BV200" s="184"/>
      <c r="BW200" s="184"/>
      <c r="BX200" s="184"/>
      <c r="BY200" s="184"/>
      <c r="BZ200" s="184"/>
      <c r="CA200" s="184"/>
      <c r="CB200" s="184"/>
      <c r="CC200" s="184"/>
      <c r="CD200" s="184"/>
      <c r="CE200" s="184"/>
      <c r="CF200" s="184"/>
      <c r="CG200" s="184"/>
      <c r="CH200" s="184"/>
      <c r="CI200" s="184"/>
      <c r="CJ200" s="184"/>
      <c r="CK200" s="184"/>
      <c r="CL200" s="184"/>
      <c r="CM200" s="184"/>
      <c r="CN200" s="184"/>
      <c r="CO200" s="184"/>
      <c r="CP200" s="184"/>
      <c r="CQ200" s="184"/>
      <c r="CR200" s="184"/>
      <c r="CS200" s="184"/>
      <c r="CT200" s="184"/>
      <c r="CU200" s="184"/>
      <c r="CV200" s="184"/>
      <c r="CW200" s="184"/>
      <c r="CX200" s="184"/>
      <c r="CY200" s="184"/>
      <c r="CZ200" s="184"/>
      <c r="DA200" s="184"/>
      <c r="DB200" s="184"/>
      <c r="DC200" s="184"/>
      <c r="DD200" s="184"/>
      <c r="DE200" s="184"/>
      <c r="DF200" s="184"/>
      <c r="DG200" s="184"/>
      <c r="DH200" s="184"/>
      <c r="DI200" s="184"/>
      <c r="DJ200" s="184"/>
      <c r="DK200" s="184"/>
      <c r="DL200" s="184"/>
    </row>
    <row r="201" spans="10:116" ht="14" x14ac:dyDescent="0.15"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4"/>
      <c r="BW201" s="184"/>
      <c r="BX201" s="184"/>
      <c r="BY201" s="184"/>
      <c r="BZ201" s="184"/>
      <c r="CA201" s="184"/>
      <c r="CB201" s="184"/>
      <c r="CC201" s="184"/>
      <c r="CD201" s="184"/>
      <c r="CE201" s="184"/>
      <c r="CF201" s="184"/>
      <c r="CG201" s="184"/>
      <c r="CH201" s="184"/>
      <c r="CI201" s="184"/>
      <c r="CJ201" s="184"/>
      <c r="CK201" s="184"/>
      <c r="CL201" s="184"/>
      <c r="CM201" s="184"/>
      <c r="CN201" s="184"/>
      <c r="CO201" s="184"/>
      <c r="CP201" s="184"/>
      <c r="CQ201" s="184"/>
      <c r="CR201" s="184"/>
      <c r="CS201" s="184"/>
      <c r="CT201" s="184"/>
      <c r="CU201" s="184"/>
      <c r="CV201" s="184"/>
      <c r="CW201" s="184"/>
      <c r="CX201" s="184"/>
      <c r="CY201" s="184"/>
      <c r="CZ201" s="184"/>
      <c r="DA201" s="184"/>
      <c r="DB201" s="184"/>
      <c r="DC201" s="184"/>
      <c r="DD201" s="184"/>
      <c r="DE201" s="184"/>
      <c r="DF201" s="184"/>
      <c r="DG201" s="184"/>
      <c r="DH201" s="184"/>
      <c r="DI201" s="184"/>
      <c r="DJ201" s="184"/>
      <c r="DK201" s="184"/>
      <c r="DL201" s="184"/>
    </row>
    <row r="202" spans="10:116" ht="14" x14ac:dyDescent="0.15"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  <c r="AL202" s="184"/>
      <c r="AM202" s="184"/>
      <c r="AN202" s="184"/>
      <c r="AO202" s="184"/>
      <c r="AP202" s="184"/>
      <c r="AQ202" s="184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  <c r="BK202" s="184"/>
      <c r="BL202" s="184"/>
      <c r="BM202" s="184"/>
      <c r="BN202" s="184"/>
      <c r="BO202" s="184"/>
      <c r="BP202" s="184"/>
      <c r="BQ202" s="184"/>
      <c r="BR202" s="184"/>
      <c r="BS202" s="184"/>
      <c r="BT202" s="184"/>
      <c r="BU202" s="184"/>
      <c r="BV202" s="184"/>
      <c r="BW202" s="184"/>
      <c r="BX202" s="184"/>
      <c r="BY202" s="184"/>
      <c r="BZ202" s="184"/>
      <c r="CA202" s="184"/>
      <c r="CB202" s="184"/>
      <c r="CC202" s="184"/>
      <c r="CD202" s="184"/>
      <c r="CE202" s="184"/>
      <c r="CF202" s="184"/>
      <c r="CG202" s="184"/>
      <c r="CH202" s="184"/>
      <c r="CI202" s="184"/>
      <c r="CJ202" s="184"/>
      <c r="CK202" s="184"/>
      <c r="CL202" s="184"/>
      <c r="CM202" s="184"/>
      <c r="CN202" s="184"/>
      <c r="CO202" s="184"/>
      <c r="CP202" s="184"/>
      <c r="CQ202" s="184"/>
      <c r="CR202" s="184"/>
      <c r="CS202" s="184"/>
      <c r="CT202" s="184"/>
      <c r="CU202" s="184"/>
      <c r="CV202" s="184"/>
      <c r="CW202" s="184"/>
      <c r="CX202" s="184"/>
      <c r="CY202" s="184"/>
      <c r="CZ202" s="184"/>
      <c r="DA202" s="184"/>
      <c r="DB202" s="184"/>
      <c r="DC202" s="184"/>
      <c r="DD202" s="184"/>
      <c r="DE202" s="184"/>
      <c r="DF202" s="184"/>
      <c r="DG202" s="184"/>
      <c r="DH202" s="184"/>
      <c r="DI202" s="184"/>
      <c r="DJ202" s="184"/>
      <c r="DK202" s="184"/>
      <c r="DL202" s="184"/>
    </row>
    <row r="203" spans="10:116" ht="14" x14ac:dyDescent="0.15"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184"/>
      <c r="BW203" s="184"/>
      <c r="BX203" s="184"/>
      <c r="BY203" s="184"/>
      <c r="BZ203" s="184"/>
      <c r="CA203" s="184"/>
      <c r="CB203" s="184"/>
      <c r="CC203" s="184"/>
      <c r="CD203" s="184"/>
      <c r="CE203" s="184"/>
      <c r="CF203" s="184"/>
      <c r="CG203" s="184"/>
      <c r="CH203" s="184"/>
      <c r="CI203" s="184"/>
      <c r="CJ203" s="184"/>
      <c r="CK203" s="184"/>
      <c r="CL203" s="184"/>
      <c r="CM203" s="184"/>
      <c r="CN203" s="184"/>
      <c r="CO203" s="184"/>
      <c r="CP203" s="184"/>
      <c r="CQ203" s="184"/>
      <c r="CR203" s="184"/>
      <c r="CS203" s="184"/>
      <c r="CT203" s="184"/>
      <c r="CU203" s="184"/>
      <c r="CV203" s="184"/>
      <c r="CW203" s="184"/>
      <c r="CX203" s="184"/>
      <c r="CY203" s="184"/>
      <c r="CZ203" s="184"/>
      <c r="DA203" s="184"/>
      <c r="DB203" s="184"/>
      <c r="DC203" s="184"/>
      <c r="DD203" s="184"/>
      <c r="DE203" s="184"/>
      <c r="DF203" s="184"/>
      <c r="DG203" s="184"/>
      <c r="DH203" s="184"/>
      <c r="DI203" s="184"/>
      <c r="DJ203" s="184"/>
      <c r="DK203" s="184"/>
      <c r="DL203" s="184"/>
    </row>
    <row r="204" spans="10:116" ht="14" x14ac:dyDescent="0.15"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  <c r="CK204" s="184"/>
      <c r="CL204" s="184"/>
      <c r="CM204" s="184"/>
      <c r="CN204" s="184"/>
      <c r="CO204" s="184"/>
      <c r="CP204" s="184"/>
      <c r="CQ204" s="184"/>
      <c r="CR204" s="184"/>
      <c r="CS204" s="184"/>
      <c r="CT204" s="184"/>
      <c r="CU204" s="184"/>
      <c r="CV204" s="184"/>
      <c r="CW204" s="184"/>
      <c r="CX204" s="184"/>
      <c r="CY204" s="184"/>
      <c r="CZ204" s="184"/>
      <c r="DA204" s="184"/>
      <c r="DB204" s="184"/>
      <c r="DC204" s="184"/>
      <c r="DD204" s="184"/>
      <c r="DE204" s="184"/>
      <c r="DF204" s="184"/>
      <c r="DG204" s="184"/>
      <c r="DH204" s="184"/>
      <c r="DI204" s="184"/>
      <c r="DJ204" s="184"/>
      <c r="DK204" s="184"/>
      <c r="DL204" s="184"/>
    </row>
    <row r="205" spans="10:116" ht="14" x14ac:dyDescent="0.15"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4"/>
      <c r="CA205" s="184"/>
      <c r="CB205" s="184"/>
      <c r="CC205" s="184"/>
      <c r="CD205" s="184"/>
      <c r="CE205" s="184"/>
      <c r="CF205" s="184"/>
      <c r="CG205" s="184"/>
      <c r="CH205" s="184"/>
      <c r="CI205" s="184"/>
      <c r="CJ205" s="184"/>
      <c r="CK205" s="184"/>
      <c r="CL205" s="184"/>
      <c r="CM205" s="184"/>
      <c r="CN205" s="184"/>
      <c r="CO205" s="184"/>
      <c r="CP205" s="184"/>
      <c r="CQ205" s="184"/>
      <c r="CR205" s="184"/>
      <c r="CS205" s="184"/>
      <c r="CT205" s="184"/>
      <c r="CU205" s="184"/>
      <c r="CV205" s="184"/>
      <c r="CW205" s="184"/>
      <c r="CX205" s="184"/>
      <c r="CY205" s="184"/>
      <c r="CZ205" s="184"/>
      <c r="DA205" s="184"/>
      <c r="DB205" s="184"/>
      <c r="DC205" s="184"/>
      <c r="DD205" s="184"/>
      <c r="DE205" s="184"/>
      <c r="DF205" s="184"/>
      <c r="DG205" s="184"/>
      <c r="DH205" s="184"/>
      <c r="DI205" s="184"/>
      <c r="DJ205" s="184"/>
      <c r="DK205" s="184"/>
      <c r="DL205" s="184"/>
    </row>
    <row r="206" spans="10:116" ht="14" x14ac:dyDescent="0.15"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184"/>
      <c r="BQ206" s="184"/>
      <c r="BR206" s="184"/>
      <c r="BS206" s="184"/>
      <c r="BT206" s="184"/>
      <c r="BU206" s="184"/>
      <c r="BV206" s="184"/>
      <c r="BW206" s="184"/>
      <c r="BX206" s="184"/>
      <c r="BY206" s="184"/>
      <c r="BZ206" s="184"/>
      <c r="CA206" s="184"/>
      <c r="CB206" s="184"/>
      <c r="CC206" s="184"/>
      <c r="CD206" s="184"/>
      <c r="CE206" s="184"/>
      <c r="CF206" s="184"/>
      <c r="CG206" s="184"/>
      <c r="CH206" s="184"/>
      <c r="CI206" s="184"/>
      <c r="CJ206" s="184"/>
      <c r="CK206" s="184"/>
      <c r="CL206" s="184"/>
      <c r="CM206" s="184"/>
      <c r="CN206" s="184"/>
      <c r="CO206" s="184"/>
      <c r="CP206" s="184"/>
      <c r="CQ206" s="184"/>
      <c r="CR206" s="184"/>
      <c r="CS206" s="184"/>
      <c r="CT206" s="184"/>
      <c r="CU206" s="184"/>
      <c r="CV206" s="184"/>
      <c r="CW206" s="184"/>
      <c r="CX206" s="184"/>
      <c r="CY206" s="184"/>
      <c r="CZ206" s="184"/>
      <c r="DA206" s="184"/>
      <c r="DB206" s="184"/>
      <c r="DC206" s="184"/>
      <c r="DD206" s="184"/>
      <c r="DE206" s="184"/>
      <c r="DF206" s="184"/>
      <c r="DG206" s="184"/>
      <c r="DH206" s="184"/>
      <c r="DI206" s="184"/>
      <c r="DJ206" s="184"/>
      <c r="DK206" s="184"/>
      <c r="DL206" s="184"/>
    </row>
    <row r="207" spans="10:116" ht="14" x14ac:dyDescent="0.15"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4"/>
      <c r="BN207" s="184"/>
      <c r="BO207" s="184"/>
      <c r="BP207" s="184"/>
      <c r="BQ207" s="184"/>
      <c r="BR207" s="184"/>
      <c r="BS207" s="184"/>
      <c r="BT207" s="184"/>
      <c r="BU207" s="184"/>
      <c r="BV207" s="184"/>
      <c r="BW207" s="184"/>
      <c r="BX207" s="184"/>
      <c r="BY207" s="184"/>
      <c r="BZ207" s="184"/>
      <c r="CA207" s="184"/>
      <c r="CB207" s="184"/>
      <c r="CC207" s="184"/>
      <c r="CD207" s="184"/>
      <c r="CE207" s="184"/>
      <c r="CF207" s="184"/>
      <c r="CG207" s="184"/>
      <c r="CH207" s="184"/>
      <c r="CI207" s="184"/>
      <c r="CJ207" s="184"/>
      <c r="CK207" s="184"/>
      <c r="CL207" s="184"/>
      <c r="CM207" s="184"/>
      <c r="CN207" s="184"/>
      <c r="CO207" s="184"/>
      <c r="CP207" s="184"/>
      <c r="CQ207" s="184"/>
      <c r="CR207" s="184"/>
      <c r="CS207" s="184"/>
      <c r="CT207" s="184"/>
      <c r="CU207" s="184"/>
      <c r="CV207" s="184"/>
      <c r="CW207" s="184"/>
      <c r="CX207" s="184"/>
      <c r="CY207" s="184"/>
      <c r="CZ207" s="184"/>
      <c r="DA207" s="184"/>
      <c r="DB207" s="184"/>
      <c r="DC207" s="184"/>
      <c r="DD207" s="184"/>
      <c r="DE207" s="184"/>
      <c r="DF207" s="184"/>
      <c r="DG207" s="184"/>
      <c r="DH207" s="184"/>
      <c r="DI207" s="184"/>
      <c r="DJ207" s="184"/>
      <c r="DK207" s="184"/>
      <c r="DL207" s="184"/>
    </row>
    <row r="208" spans="10:116" ht="14" x14ac:dyDescent="0.15"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84"/>
      <c r="AH208" s="184"/>
      <c r="AI208" s="184"/>
      <c r="AJ208" s="184"/>
      <c r="AK208" s="184"/>
      <c r="AL208" s="184"/>
      <c r="AM208" s="184"/>
      <c r="AN208" s="184"/>
      <c r="AO208" s="184"/>
      <c r="AP208" s="184"/>
      <c r="AQ208" s="184"/>
      <c r="AR208" s="184"/>
      <c r="AS208" s="184"/>
      <c r="AT208" s="184"/>
      <c r="AU208" s="184"/>
      <c r="AV208" s="184"/>
      <c r="AW208" s="184"/>
      <c r="AX208" s="184"/>
      <c r="AY208" s="184"/>
      <c r="AZ208" s="184"/>
      <c r="BA208" s="184"/>
      <c r="BB208" s="184"/>
      <c r="BC208" s="184"/>
      <c r="BD208" s="184"/>
      <c r="BE208" s="184"/>
      <c r="BF208" s="184"/>
      <c r="BG208" s="184"/>
      <c r="BH208" s="184"/>
      <c r="BI208" s="184"/>
      <c r="BJ208" s="184"/>
      <c r="BK208" s="184"/>
      <c r="BL208" s="184"/>
      <c r="BM208" s="184"/>
      <c r="BN208" s="184"/>
      <c r="BO208" s="184"/>
      <c r="BP208" s="184"/>
      <c r="BQ208" s="184"/>
      <c r="BR208" s="184"/>
      <c r="BS208" s="184"/>
      <c r="BT208" s="184"/>
      <c r="BU208" s="184"/>
      <c r="BV208" s="184"/>
      <c r="BW208" s="184"/>
      <c r="BX208" s="184"/>
      <c r="BY208" s="184"/>
      <c r="BZ208" s="184"/>
      <c r="CA208" s="184"/>
      <c r="CB208" s="184"/>
      <c r="CC208" s="184"/>
      <c r="CD208" s="184"/>
      <c r="CE208" s="184"/>
      <c r="CF208" s="184"/>
      <c r="CG208" s="184"/>
      <c r="CH208" s="184"/>
      <c r="CI208" s="184"/>
      <c r="CJ208" s="184"/>
      <c r="CK208" s="184"/>
      <c r="CL208" s="184"/>
      <c r="CM208" s="184"/>
      <c r="CN208" s="184"/>
      <c r="CO208" s="184"/>
      <c r="CP208" s="184"/>
      <c r="CQ208" s="184"/>
      <c r="CR208" s="184"/>
      <c r="CS208" s="184"/>
      <c r="CT208" s="184"/>
      <c r="CU208" s="184"/>
      <c r="CV208" s="184"/>
      <c r="CW208" s="184"/>
      <c r="CX208" s="184"/>
      <c r="CY208" s="184"/>
      <c r="CZ208" s="184"/>
      <c r="DA208" s="184"/>
      <c r="DB208" s="184"/>
      <c r="DC208" s="184"/>
      <c r="DD208" s="184"/>
      <c r="DE208" s="184"/>
      <c r="DF208" s="184"/>
      <c r="DG208" s="184"/>
      <c r="DH208" s="184"/>
      <c r="DI208" s="184"/>
      <c r="DJ208" s="184"/>
      <c r="DK208" s="184"/>
      <c r="DL208" s="184"/>
    </row>
    <row r="209" spans="10:116" ht="14" x14ac:dyDescent="0.15"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  <c r="BU209" s="184"/>
      <c r="BV209" s="184"/>
      <c r="BW209" s="184"/>
      <c r="BX209" s="184"/>
      <c r="BY209" s="184"/>
      <c r="BZ209" s="184"/>
      <c r="CA209" s="184"/>
      <c r="CB209" s="184"/>
      <c r="CC209" s="184"/>
      <c r="CD209" s="184"/>
      <c r="CE209" s="184"/>
      <c r="CF209" s="184"/>
      <c r="CG209" s="184"/>
      <c r="CH209" s="184"/>
      <c r="CI209" s="184"/>
      <c r="CJ209" s="184"/>
      <c r="CK209" s="184"/>
      <c r="CL209" s="184"/>
      <c r="CM209" s="184"/>
      <c r="CN209" s="184"/>
      <c r="CO209" s="184"/>
      <c r="CP209" s="184"/>
      <c r="CQ209" s="184"/>
      <c r="CR209" s="184"/>
      <c r="CS209" s="184"/>
      <c r="CT209" s="184"/>
      <c r="CU209" s="184"/>
      <c r="CV209" s="184"/>
      <c r="CW209" s="184"/>
      <c r="CX209" s="184"/>
      <c r="CY209" s="184"/>
      <c r="CZ209" s="184"/>
      <c r="DA209" s="184"/>
      <c r="DB209" s="184"/>
      <c r="DC209" s="184"/>
      <c r="DD209" s="184"/>
      <c r="DE209" s="184"/>
      <c r="DF209" s="184"/>
      <c r="DG209" s="184"/>
      <c r="DH209" s="184"/>
      <c r="DI209" s="184"/>
      <c r="DJ209" s="184"/>
      <c r="DK209" s="184"/>
      <c r="DL209" s="184"/>
    </row>
    <row r="210" spans="10:116" ht="14" x14ac:dyDescent="0.15"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4"/>
      <c r="BN210" s="184"/>
      <c r="BO210" s="184"/>
      <c r="BP210" s="184"/>
      <c r="BQ210" s="184"/>
      <c r="BR210" s="184"/>
      <c r="BS210" s="184"/>
      <c r="BT210" s="184"/>
      <c r="BU210" s="184"/>
      <c r="BV210" s="184"/>
      <c r="BW210" s="184"/>
      <c r="BX210" s="184"/>
      <c r="BY210" s="184"/>
      <c r="BZ210" s="184"/>
      <c r="CA210" s="184"/>
      <c r="CB210" s="184"/>
      <c r="CC210" s="184"/>
      <c r="CD210" s="184"/>
      <c r="CE210" s="184"/>
      <c r="CF210" s="184"/>
      <c r="CG210" s="184"/>
      <c r="CH210" s="184"/>
      <c r="CI210" s="184"/>
      <c r="CJ210" s="184"/>
      <c r="CK210" s="184"/>
      <c r="CL210" s="184"/>
      <c r="CM210" s="184"/>
      <c r="CN210" s="184"/>
      <c r="CO210" s="184"/>
      <c r="CP210" s="184"/>
      <c r="CQ210" s="184"/>
      <c r="CR210" s="184"/>
      <c r="CS210" s="184"/>
      <c r="CT210" s="184"/>
      <c r="CU210" s="184"/>
      <c r="CV210" s="184"/>
      <c r="CW210" s="184"/>
      <c r="CX210" s="184"/>
      <c r="CY210" s="184"/>
      <c r="CZ210" s="184"/>
      <c r="DA210" s="184"/>
      <c r="DB210" s="184"/>
      <c r="DC210" s="184"/>
      <c r="DD210" s="184"/>
      <c r="DE210" s="184"/>
      <c r="DF210" s="184"/>
      <c r="DG210" s="184"/>
      <c r="DH210" s="184"/>
      <c r="DI210" s="184"/>
      <c r="DJ210" s="184"/>
      <c r="DK210" s="184"/>
      <c r="DL210" s="184"/>
    </row>
    <row r="211" spans="10:116" ht="14" x14ac:dyDescent="0.15"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4"/>
      <c r="CA211" s="184"/>
      <c r="CB211" s="184"/>
      <c r="CC211" s="184"/>
      <c r="CD211" s="184"/>
      <c r="CE211" s="184"/>
      <c r="CF211" s="184"/>
      <c r="CG211" s="184"/>
      <c r="CH211" s="184"/>
      <c r="CI211" s="184"/>
      <c r="CJ211" s="184"/>
      <c r="CK211" s="184"/>
      <c r="CL211" s="184"/>
      <c r="CM211" s="184"/>
      <c r="CN211" s="184"/>
      <c r="CO211" s="184"/>
      <c r="CP211" s="184"/>
      <c r="CQ211" s="184"/>
      <c r="CR211" s="184"/>
      <c r="CS211" s="184"/>
      <c r="CT211" s="184"/>
      <c r="CU211" s="184"/>
      <c r="CV211" s="184"/>
      <c r="CW211" s="184"/>
      <c r="CX211" s="184"/>
      <c r="CY211" s="184"/>
      <c r="CZ211" s="184"/>
      <c r="DA211" s="184"/>
      <c r="DB211" s="184"/>
      <c r="DC211" s="184"/>
      <c r="DD211" s="184"/>
      <c r="DE211" s="184"/>
      <c r="DF211" s="184"/>
      <c r="DG211" s="184"/>
      <c r="DH211" s="184"/>
      <c r="DI211" s="184"/>
      <c r="DJ211" s="184"/>
      <c r="DK211" s="184"/>
      <c r="DL211" s="184"/>
    </row>
    <row r="212" spans="10:116" ht="14" x14ac:dyDescent="0.15"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</row>
    <row r="213" spans="10:116" ht="14" x14ac:dyDescent="0.15"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</row>
    <row r="214" spans="10:116" ht="14" x14ac:dyDescent="0.15"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</row>
    <row r="215" spans="10:116" ht="14" x14ac:dyDescent="0.15"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/>
      <c r="BT215" s="184"/>
      <c r="BU215" s="184"/>
      <c r="BV215" s="184"/>
      <c r="BW215" s="184"/>
      <c r="BX215" s="184"/>
      <c r="BY215" s="184"/>
      <c r="BZ215" s="184"/>
      <c r="CA215" s="184"/>
      <c r="CB215" s="184"/>
      <c r="CC215" s="184"/>
      <c r="CD215" s="184"/>
      <c r="CE215" s="184"/>
      <c r="CF215" s="184"/>
      <c r="CG215" s="184"/>
      <c r="CH215" s="184"/>
      <c r="CI215" s="184"/>
      <c r="CJ215" s="184"/>
      <c r="CK215" s="184"/>
      <c r="CL215" s="184"/>
      <c r="CM215" s="184"/>
      <c r="CN215" s="184"/>
      <c r="CO215" s="184"/>
      <c r="CP215" s="184"/>
      <c r="CQ215" s="184"/>
      <c r="CR215" s="184"/>
      <c r="CS215" s="184"/>
      <c r="CT215" s="184"/>
      <c r="CU215" s="184"/>
      <c r="CV215" s="184"/>
      <c r="CW215" s="184"/>
      <c r="CX215" s="184"/>
      <c r="CY215" s="184"/>
      <c r="CZ215" s="184"/>
      <c r="DA215" s="184"/>
      <c r="DB215" s="184"/>
      <c r="DC215" s="184"/>
      <c r="DD215" s="184"/>
      <c r="DE215" s="184"/>
      <c r="DF215" s="184"/>
      <c r="DG215" s="184"/>
      <c r="DH215" s="184"/>
      <c r="DI215" s="184"/>
      <c r="DJ215" s="184"/>
      <c r="DK215" s="184"/>
      <c r="DL215" s="184"/>
    </row>
    <row r="216" spans="10:116" ht="14" x14ac:dyDescent="0.15"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/>
      <c r="BN216" s="184"/>
      <c r="BO216" s="184"/>
      <c r="BP216" s="184"/>
      <c r="BQ216" s="184"/>
      <c r="BR216" s="184"/>
      <c r="BS216" s="184"/>
      <c r="BT216" s="184"/>
      <c r="BU216" s="184"/>
      <c r="BV216" s="184"/>
      <c r="BW216" s="184"/>
      <c r="BX216" s="184"/>
      <c r="BY216" s="184"/>
      <c r="BZ216" s="184"/>
      <c r="CA216" s="184"/>
      <c r="CB216" s="184"/>
      <c r="CC216" s="184"/>
      <c r="CD216" s="184"/>
      <c r="CE216" s="184"/>
      <c r="CF216" s="184"/>
      <c r="CG216" s="184"/>
      <c r="CH216" s="184"/>
      <c r="CI216" s="184"/>
      <c r="CJ216" s="184"/>
      <c r="CK216" s="184"/>
      <c r="CL216" s="184"/>
      <c r="CM216" s="184"/>
      <c r="CN216" s="184"/>
      <c r="CO216" s="184"/>
      <c r="CP216" s="184"/>
      <c r="CQ216" s="184"/>
      <c r="CR216" s="184"/>
      <c r="CS216" s="184"/>
      <c r="CT216" s="184"/>
      <c r="CU216" s="184"/>
      <c r="CV216" s="184"/>
      <c r="CW216" s="184"/>
      <c r="CX216" s="184"/>
      <c r="CY216" s="184"/>
      <c r="CZ216" s="184"/>
      <c r="DA216" s="184"/>
      <c r="DB216" s="184"/>
      <c r="DC216" s="184"/>
      <c r="DD216" s="184"/>
      <c r="DE216" s="184"/>
      <c r="DF216" s="184"/>
      <c r="DG216" s="184"/>
      <c r="DH216" s="184"/>
      <c r="DI216" s="184"/>
      <c r="DJ216" s="184"/>
      <c r="DK216" s="184"/>
      <c r="DL216" s="184"/>
    </row>
    <row r="217" spans="10:116" ht="14" x14ac:dyDescent="0.15"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4"/>
      <c r="BW217" s="184"/>
      <c r="BX217" s="184"/>
      <c r="BY217" s="184"/>
      <c r="BZ217" s="184"/>
      <c r="CA217" s="184"/>
      <c r="CB217" s="184"/>
      <c r="CC217" s="184"/>
      <c r="CD217" s="184"/>
      <c r="CE217" s="184"/>
      <c r="CF217" s="184"/>
      <c r="CG217" s="184"/>
      <c r="CH217" s="184"/>
      <c r="CI217" s="184"/>
      <c r="CJ217" s="184"/>
      <c r="CK217" s="184"/>
      <c r="CL217" s="184"/>
      <c r="CM217" s="184"/>
      <c r="CN217" s="184"/>
      <c r="CO217" s="184"/>
      <c r="CP217" s="184"/>
      <c r="CQ217" s="184"/>
      <c r="CR217" s="184"/>
      <c r="CS217" s="184"/>
      <c r="CT217" s="184"/>
      <c r="CU217" s="184"/>
      <c r="CV217" s="184"/>
      <c r="CW217" s="184"/>
      <c r="CX217" s="184"/>
      <c r="CY217" s="184"/>
      <c r="CZ217" s="184"/>
      <c r="DA217" s="184"/>
      <c r="DB217" s="184"/>
      <c r="DC217" s="184"/>
      <c r="DD217" s="184"/>
      <c r="DE217" s="184"/>
      <c r="DF217" s="184"/>
      <c r="DG217" s="184"/>
      <c r="DH217" s="184"/>
      <c r="DI217" s="184"/>
      <c r="DJ217" s="184"/>
      <c r="DK217" s="184"/>
      <c r="DL217" s="184"/>
    </row>
    <row r="218" spans="10:116" ht="14" x14ac:dyDescent="0.15"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4"/>
      <c r="CA218" s="184"/>
      <c r="CB218" s="184"/>
      <c r="CC218" s="184"/>
      <c r="CD218" s="184"/>
      <c r="CE218" s="184"/>
      <c r="CF218" s="184"/>
      <c r="CG218" s="184"/>
      <c r="CH218" s="184"/>
      <c r="CI218" s="184"/>
      <c r="CJ218" s="184"/>
      <c r="CK218" s="184"/>
      <c r="CL218" s="184"/>
      <c r="CM218" s="184"/>
      <c r="CN218" s="184"/>
      <c r="CO218" s="184"/>
      <c r="CP218" s="184"/>
      <c r="CQ218" s="184"/>
      <c r="CR218" s="184"/>
      <c r="CS218" s="184"/>
      <c r="CT218" s="184"/>
      <c r="CU218" s="184"/>
      <c r="CV218" s="184"/>
      <c r="CW218" s="184"/>
      <c r="CX218" s="184"/>
      <c r="CY218" s="184"/>
      <c r="CZ218" s="184"/>
      <c r="DA218" s="184"/>
      <c r="DB218" s="184"/>
      <c r="DC218" s="184"/>
      <c r="DD218" s="184"/>
      <c r="DE218" s="184"/>
      <c r="DF218" s="184"/>
      <c r="DG218" s="184"/>
      <c r="DH218" s="184"/>
      <c r="DI218" s="184"/>
      <c r="DJ218" s="184"/>
      <c r="DK218" s="184"/>
      <c r="DL218" s="184"/>
    </row>
    <row r="219" spans="10:116" ht="14" x14ac:dyDescent="0.15"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4"/>
      <c r="BV219" s="184"/>
      <c r="BW219" s="184"/>
      <c r="BX219" s="184"/>
      <c r="BY219" s="184"/>
      <c r="BZ219" s="184"/>
      <c r="CA219" s="184"/>
      <c r="CB219" s="184"/>
      <c r="CC219" s="184"/>
      <c r="CD219" s="184"/>
      <c r="CE219" s="184"/>
      <c r="CF219" s="184"/>
      <c r="CG219" s="184"/>
      <c r="CH219" s="184"/>
      <c r="CI219" s="184"/>
      <c r="CJ219" s="184"/>
      <c r="CK219" s="184"/>
      <c r="CL219" s="184"/>
      <c r="CM219" s="184"/>
      <c r="CN219" s="184"/>
      <c r="CO219" s="184"/>
      <c r="CP219" s="184"/>
      <c r="CQ219" s="184"/>
      <c r="CR219" s="184"/>
      <c r="CS219" s="184"/>
      <c r="CT219" s="184"/>
      <c r="CU219" s="184"/>
      <c r="CV219" s="184"/>
      <c r="CW219" s="184"/>
      <c r="CX219" s="184"/>
      <c r="CY219" s="184"/>
      <c r="CZ219" s="184"/>
      <c r="DA219" s="184"/>
      <c r="DB219" s="184"/>
      <c r="DC219" s="184"/>
      <c r="DD219" s="184"/>
      <c r="DE219" s="184"/>
      <c r="DF219" s="184"/>
      <c r="DG219" s="184"/>
      <c r="DH219" s="184"/>
      <c r="DI219" s="184"/>
      <c r="DJ219" s="184"/>
      <c r="DK219" s="184"/>
      <c r="DL219" s="184"/>
    </row>
    <row r="220" spans="10:116" ht="14" x14ac:dyDescent="0.15"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4"/>
      <c r="BQ220" s="184"/>
      <c r="BR220" s="184"/>
      <c r="BS220" s="184"/>
      <c r="BT220" s="184"/>
      <c r="BU220" s="184"/>
      <c r="BV220" s="184"/>
      <c r="BW220" s="184"/>
      <c r="BX220" s="184"/>
      <c r="BY220" s="184"/>
      <c r="BZ220" s="184"/>
      <c r="CA220" s="184"/>
      <c r="CB220" s="184"/>
      <c r="CC220" s="184"/>
      <c r="CD220" s="184"/>
      <c r="CE220" s="184"/>
      <c r="CF220" s="184"/>
      <c r="CG220" s="184"/>
      <c r="CH220" s="184"/>
      <c r="CI220" s="184"/>
      <c r="CJ220" s="184"/>
      <c r="CK220" s="184"/>
      <c r="CL220" s="184"/>
      <c r="CM220" s="184"/>
      <c r="CN220" s="184"/>
      <c r="CO220" s="184"/>
      <c r="CP220" s="184"/>
      <c r="CQ220" s="184"/>
      <c r="CR220" s="184"/>
      <c r="CS220" s="184"/>
      <c r="CT220" s="184"/>
      <c r="CU220" s="184"/>
      <c r="CV220" s="184"/>
      <c r="CW220" s="184"/>
      <c r="CX220" s="184"/>
      <c r="CY220" s="184"/>
      <c r="CZ220" s="184"/>
      <c r="DA220" s="184"/>
      <c r="DB220" s="184"/>
      <c r="DC220" s="184"/>
      <c r="DD220" s="184"/>
      <c r="DE220" s="184"/>
      <c r="DF220" s="184"/>
      <c r="DG220" s="184"/>
      <c r="DH220" s="184"/>
      <c r="DI220" s="184"/>
      <c r="DJ220" s="184"/>
      <c r="DK220" s="184"/>
      <c r="DL220" s="184"/>
    </row>
    <row r="221" spans="10:116" ht="14" x14ac:dyDescent="0.15"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  <c r="AQ221" s="184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  <c r="BG221" s="184"/>
      <c r="BH221" s="184"/>
      <c r="BI221" s="184"/>
      <c r="BJ221" s="184"/>
      <c r="BK221" s="184"/>
      <c r="BL221" s="184"/>
      <c r="BM221" s="184"/>
      <c r="BN221" s="184"/>
      <c r="BO221" s="184"/>
      <c r="BP221" s="184"/>
      <c r="BQ221" s="184"/>
      <c r="BR221" s="184"/>
      <c r="BS221" s="184"/>
      <c r="BT221" s="184"/>
      <c r="BU221" s="184"/>
      <c r="BV221" s="184"/>
      <c r="BW221" s="184"/>
      <c r="BX221" s="184"/>
      <c r="BY221" s="184"/>
      <c r="BZ221" s="184"/>
      <c r="CA221" s="184"/>
      <c r="CB221" s="184"/>
      <c r="CC221" s="184"/>
      <c r="CD221" s="184"/>
      <c r="CE221" s="184"/>
      <c r="CF221" s="184"/>
      <c r="CG221" s="184"/>
      <c r="CH221" s="184"/>
      <c r="CI221" s="184"/>
      <c r="CJ221" s="184"/>
      <c r="CK221" s="184"/>
      <c r="CL221" s="184"/>
      <c r="CM221" s="184"/>
      <c r="CN221" s="184"/>
      <c r="CO221" s="184"/>
      <c r="CP221" s="184"/>
      <c r="CQ221" s="184"/>
      <c r="CR221" s="184"/>
      <c r="CS221" s="184"/>
      <c r="CT221" s="184"/>
      <c r="CU221" s="184"/>
      <c r="CV221" s="184"/>
      <c r="CW221" s="184"/>
      <c r="CX221" s="184"/>
      <c r="CY221" s="184"/>
      <c r="CZ221" s="184"/>
      <c r="DA221" s="184"/>
      <c r="DB221" s="184"/>
      <c r="DC221" s="184"/>
      <c r="DD221" s="184"/>
      <c r="DE221" s="184"/>
      <c r="DF221" s="184"/>
      <c r="DG221" s="184"/>
      <c r="DH221" s="184"/>
      <c r="DI221" s="184"/>
      <c r="DJ221" s="184"/>
      <c r="DK221" s="184"/>
      <c r="DL221" s="184"/>
    </row>
    <row r="222" spans="10:116" ht="14" x14ac:dyDescent="0.15"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4"/>
      <c r="BN222" s="184"/>
      <c r="BO222" s="184"/>
      <c r="BP222" s="184"/>
      <c r="BQ222" s="184"/>
      <c r="BR222" s="184"/>
      <c r="BS222" s="184"/>
      <c r="BT222" s="184"/>
      <c r="BU222" s="184"/>
      <c r="BV222" s="184"/>
      <c r="BW222" s="184"/>
      <c r="BX222" s="184"/>
      <c r="BY222" s="184"/>
      <c r="BZ222" s="184"/>
      <c r="CA222" s="184"/>
      <c r="CB222" s="184"/>
      <c r="CC222" s="184"/>
      <c r="CD222" s="184"/>
      <c r="CE222" s="184"/>
      <c r="CF222" s="184"/>
      <c r="CG222" s="184"/>
      <c r="CH222" s="184"/>
      <c r="CI222" s="184"/>
      <c r="CJ222" s="184"/>
      <c r="CK222" s="184"/>
      <c r="CL222" s="184"/>
      <c r="CM222" s="184"/>
      <c r="CN222" s="184"/>
      <c r="CO222" s="184"/>
      <c r="CP222" s="184"/>
      <c r="CQ222" s="184"/>
      <c r="CR222" s="184"/>
      <c r="CS222" s="184"/>
      <c r="CT222" s="184"/>
      <c r="CU222" s="184"/>
      <c r="CV222" s="184"/>
      <c r="CW222" s="184"/>
      <c r="CX222" s="184"/>
      <c r="CY222" s="184"/>
      <c r="CZ222" s="184"/>
      <c r="DA222" s="184"/>
      <c r="DB222" s="184"/>
      <c r="DC222" s="184"/>
      <c r="DD222" s="184"/>
      <c r="DE222" s="184"/>
      <c r="DF222" s="184"/>
      <c r="DG222" s="184"/>
      <c r="DH222" s="184"/>
      <c r="DI222" s="184"/>
      <c r="DJ222" s="184"/>
      <c r="DK222" s="184"/>
      <c r="DL222" s="184"/>
    </row>
    <row r="223" spans="10:116" ht="14" x14ac:dyDescent="0.15"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4"/>
      <c r="BW223" s="184"/>
      <c r="BX223" s="184"/>
      <c r="BY223" s="184"/>
      <c r="BZ223" s="184"/>
      <c r="CA223" s="184"/>
      <c r="CB223" s="184"/>
      <c r="CC223" s="184"/>
      <c r="CD223" s="184"/>
      <c r="CE223" s="184"/>
      <c r="CF223" s="184"/>
      <c r="CG223" s="184"/>
      <c r="CH223" s="184"/>
      <c r="CI223" s="184"/>
      <c r="CJ223" s="184"/>
      <c r="CK223" s="184"/>
      <c r="CL223" s="184"/>
      <c r="CM223" s="184"/>
      <c r="CN223" s="184"/>
      <c r="CO223" s="184"/>
      <c r="CP223" s="184"/>
      <c r="CQ223" s="184"/>
      <c r="CR223" s="184"/>
      <c r="CS223" s="184"/>
      <c r="CT223" s="184"/>
      <c r="CU223" s="184"/>
      <c r="CV223" s="184"/>
      <c r="CW223" s="184"/>
      <c r="CX223" s="184"/>
      <c r="CY223" s="184"/>
      <c r="CZ223" s="184"/>
      <c r="DA223" s="184"/>
      <c r="DB223" s="184"/>
      <c r="DC223" s="184"/>
      <c r="DD223" s="184"/>
      <c r="DE223" s="184"/>
      <c r="DF223" s="184"/>
      <c r="DG223" s="184"/>
      <c r="DH223" s="184"/>
      <c r="DI223" s="184"/>
      <c r="DJ223" s="184"/>
      <c r="DK223" s="184"/>
      <c r="DL223" s="184"/>
    </row>
    <row r="224" spans="10:116" ht="14" x14ac:dyDescent="0.15"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4"/>
      <c r="BQ224" s="184"/>
      <c r="BR224" s="184"/>
      <c r="BS224" s="184"/>
      <c r="BT224" s="184"/>
      <c r="BU224" s="184"/>
      <c r="BV224" s="184"/>
      <c r="BW224" s="184"/>
      <c r="BX224" s="184"/>
      <c r="BY224" s="184"/>
      <c r="BZ224" s="184"/>
      <c r="CA224" s="184"/>
      <c r="CB224" s="184"/>
      <c r="CC224" s="184"/>
      <c r="CD224" s="184"/>
      <c r="CE224" s="184"/>
      <c r="CF224" s="184"/>
      <c r="CG224" s="184"/>
      <c r="CH224" s="184"/>
      <c r="CI224" s="184"/>
      <c r="CJ224" s="184"/>
      <c r="CK224" s="184"/>
      <c r="CL224" s="184"/>
      <c r="CM224" s="184"/>
      <c r="CN224" s="184"/>
      <c r="CO224" s="184"/>
      <c r="CP224" s="184"/>
      <c r="CQ224" s="184"/>
      <c r="CR224" s="184"/>
      <c r="CS224" s="184"/>
      <c r="CT224" s="184"/>
      <c r="CU224" s="184"/>
      <c r="CV224" s="184"/>
      <c r="CW224" s="184"/>
      <c r="CX224" s="184"/>
      <c r="CY224" s="184"/>
      <c r="CZ224" s="184"/>
      <c r="DA224" s="184"/>
      <c r="DB224" s="184"/>
      <c r="DC224" s="184"/>
      <c r="DD224" s="184"/>
      <c r="DE224" s="184"/>
      <c r="DF224" s="184"/>
      <c r="DG224" s="184"/>
      <c r="DH224" s="184"/>
      <c r="DI224" s="184"/>
      <c r="DJ224" s="184"/>
      <c r="DK224" s="184"/>
      <c r="DL224" s="184"/>
    </row>
    <row r="225" spans="10:116" ht="14" x14ac:dyDescent="0.15"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4"/>
      <c r="BN225" s="184"/>
      <c r="BO225" s="184"/>
      <c r="BP225" s="184"/>
      <c r="BQ225" s="184"/>
      <c r="BR225" s="184"/>
      <c r="BS225" s="184"/>
      <c r="BT225" s="184"/>
      <c r="BU225" s="184"/>
      <c r="BV225" s="184"/>
      <c r="BW225" s="184"/>
      <c r="BX225" s="184"/>
      <c r="BY225" s="184"/>
      <c r="BZ225" s="184"/>
      <c r="CA225" s="184"/>
      <c r="CB225" s="184"/>
      <c r="CC225" s="184"/>
      <c r="CD225" s="184"/>
      <c r="CE225" s="184"/>
      <c r="CF225" s="184"/>
      <c r="CG225" s="184"/>
      <c r="CH225" s="184"/>
      <c r="CI225" s="184"/>
      <c r="CJ225" s="184"/>
      <c r="CK225" s="184"/>
      <c r="CL225" s="184"/>
      <c r="CM225" s="184"/>
      <c r="CN225" s="184"/>
      <c r="CO225" s="184"/>
      <c r="CP225" s="184"/>
      <c r="CQ225" s="184"/>
      <c r="CR225" s="184"/>
      <c r="CS225" s="184"/>
      <c r="CT225" s="184"/>
      <c r="CU225" s="184"/>
      <c r="CV225" s="184"/>
      <c r="CW225" s="184"/>
      <c r="CX225" s="184"/>
      <c r="CY225" s="184"/>
      <c r="CZ225" s="184"/>
      <c r="DA225" s="184"/>
      <c r="DB225" s="184"/>
      <c r="DC225" s="184"/>
      <c r="DD225" s="184"/>
      <c r="DE225" s="184"/>
      <c r="DF225" s="184"/>
      <c r="DG225" s="184"/>
      <c r="DH225" s="184"/>
      <c r="DI225" s="184"/>
      <c r="DJ225" s="184"/>
      <c r="DK225" s="184"/>
      <c r="DL225" s="184"/>
    </row>
    <row r="226" spans="10:116" ht="14" x14ac:dyDescent="0.15"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4"/>
      <c r="BY226" s="184"/>
      <c r="BZ226" s="184"/>
      <c r="CA226" s="184"/>
      <c r="CB226" s="184"/>
      <c r="CC226" s="184"/>
      <c r="CD226" s="184"/>
      <c r="CE226" s="184"/>
      <c r="CF226" s="184"/>
      <c r="CG226" s="184"/>
      <c r="CH226" s="184"/>
      <c r="CI226" s="184"/>
      <c r="CJ226" s="184"/>
      <c r="CK226" s="184"/>
      <c r="CL226" s="184"/>
      <c r="CM226" s="184"/>
      <c r="CN226" s="184"/>
      <c r="CO226" s="184"/>
      <c r="CP226" s="184"/>
      <c r="CQ226" s="184"/>
      <c r="CR226" s="184"/>
      <c r="CS226" s="184"/>
      <c r="CT226" s="184"/>
      <c r="CU226" s="184"/>
      <c r="CV226" s="184"/>
      <c r="CW226" s="184"/>
      <c r="CX226" s="184"/>
      <c r="CY226" s="184"/>
      <c r="CZ226" s="184"/>
      <c r="DA226" s="184"/>
      <c r="DB226" s="184"/>
      <c r="DC226" s="184"/>
      <c r="DD226" s="184"/>
      <c r="DE226" s="184"/>
      <c r="DF226" s="184"/>
      <c r="DG226" s="184"/>
      <c r="DH226" s="184"/>
      <c r="DI226" s="184"/>
      <c r="DJ226" s="184"/>
      <c r="DK226" s="184"/>
      <c r="DL226" s="184"/>
    </row>
    <row r="227" spans="10:116" ht="14" x14ac:dyDescent="0.15"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</row>
    <row r="228" spans="10:116" ht="14" x14ac:dyDescent="0.15"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</row>
    <row r="229" spans="10:116" ht="14" x14ac:dyDescent="0.15"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4"/>
      <c r="BW229" s="184"/>
      <c r="BX229" s="184"/>
      <c r="BY229" s="184"/>
      <c r="BZ229" s="184"/>
      <c r="CA229" s="184"/>
      <c r="CB229" s="184"/>
      <c r="CC229" s="184"/>
      <c r="CD229" s="184"/>
      <c r="CE229" s="184"/>
      <c r="CF229" s="184"/>
      <c r="CG229" s="184"/>
      <c r="CH229" s="184"/>
      <c r="CI229" s="184"/>
      <c r="CJ229" s="184"/>
      <c r="CK229" s="184"/>
      <c r="CL229" s="184"/>
      <c r="CM229" s="184"/>
      <c r="CN229" s="184"/>
      <c r="CO229" s="184"/>
      <c r="CP229" s="184"/>
      <c r="CQ229" s="184"/>
      <c r="CR229" s="184"/>
      <c r="CS229" s="184"/>
      <c r="CT229" s="184"/>
      <c r="CU229" s="184"/>
      <c r="CV229" s="184"/>
      <c r="CW229" s="184"/>
      <c r="CX229" s="184"/>
      <c r="CY229" s="184"/>
      <c r="CZ229" s="184"/>
      <c r="DA229" s="184"/>
      <c r="DB229" s="184"/>
      <c r="DC229" s="184"/>
      <c r="DD229" s="184"/>
      <c r="DE229" s="184"/>
      <c r="DF229" s="184"/>
      <c r="DG229" s="184"/>
      <c r="DH229" s="184"/>
      <c r="DI229" s="184"/>
      <c r="DJ229" s="184"/>
      <c r="DK229" s="184"/>
      <c r="DL229" s="184"/>
    </row>
    <row r="230" spans="10:116" ht="14" x14ac:dyDescent="0.15"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4"/>
      <c r="BN230" s="184"/>
      <c r="BO230" s="184"/>
      <c r="BP230" s="184"/>
      <c r="BQ230" s="184"/>
      <c r="BR230" s="184"/>
      <c r="BS230" s="184"/>
      <c r="BT230" s="184"/>
      <c r="BU230" s="184"/>
      <c r="BV230" s="184"/>
      <c r="BW230" s="184"/>
      <c r="BX230" s="184"/>
      <c r="BY230" s="184"/>
      <c r="BZ230" s="184"/>
      <c r="CA230" s="184"/>
      <c r="CB230" s="184"/>
      <c r="CC230" s="184"/>
      <c r="CD230" s="184"/>
      <c r="CE230" s="184"/>
      <c r="CF230" s="184"/>
      <c r="CG230" s="184"/>
      <c r="CH230" s="184"/>
      <c r="CI230" s="184"/>
      <c r="CJ230" s="184"/>
      <c r="CK230" s="184"/>
      <c r="CL230" s="184"/>
      <c r="CM230" s="184"/>
      <c r="CN230" s="184"/>
      <c r="CO230" s="184"/>
      <c r="CP230" s="184"/>
      <c r="CQ230" s="184"/>
      <c r="CR230" s="184"/>
      <c r="CS230" s="184"/>
      <c r="CT230" s="184"/>
      <c r="CU230" s="184"/>
      <c r="CV230" s="184"/>
      <c r="CW230" s="184"/>
      <c r="CX230" s="184"/>
      <c r="CY230" s="184"/>
      <c r="CZ230" s="184"/>
      <c r="DA230" s="184"/>
      <c r="DB230" s="184"/>
      <c r="DC230" s="184"/>
      <c r="DD230" s="184"/>
      <c r="DE230" s="184"/>
      <c r="DF230" s="184"/>
      <c r="DG230" s="184"/>
      <c r="DH230" s="184"/>
      <c r="DI230" s="184"/>
      <c r="DJ230" s="184"/>
      <c r="DK230" s="184"/>
      <c r="DL230" s="184"/>
    </row>
    <row r="231" spans="10:116" ht="14" x14ac:dyDescent="0.15"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4"/>
      <c r="AM231" s="184"/>
      <c r="AN231" s="184"/>
      <c r="AO231" s="184"/>
      <c r="AP231" s="184"/>
      <c r="AQ231" s="18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  <c r="BG231" s="184"/>
      <c r="BH231" s="184"/>
      <c r="BI231" s="184"/>
      <c r="BJ231" s="184"/>
      <c r="BK231" s="184"/>
      <c r="BL231" s="184"/>
      <c r="BM231" s="184"/>
      <c r="BN231" s="184"/>
      <c r="BO231" s="184"/>
      <c r="BP231" s="184"/>
      <c r="BQ231" s="184"/>
      <c r="BR231" s="184"/>
      <c r="BS231" s="184"/>
      <c r="BT231" s="184"/>
      <c r="BU231" s="184"/>
      <c r="BV231" s="184"/>
      <c r="BW231" s="184"/>
      <c r="BX231" s="184"/>
      <c r="BY231" s="184"/>
      <c r="BZ231" s="184"/>
      <c r="CA231" s="184"/>
      <c r="CB231" s="184"/>
      <c r="CC231" s="184"/>
      <c r="CD231" s="184"/>
      <c r="CE231" s="184"/>
      <c r="CF231" s="184"/>
      <c r="CG231" s="184"/>
      <c r="CH231" s="184"/>
      <c r="CI231" s="184"/>
      <c r="CJ231" s="184"/>
      <c r="CK231" s="184"/>
      <c r="CL231" s="184"/>
      <c r="CM231" s="184"/>
      <c r="CN231" s="184"/>
      <c r="CO231" s="184"/>
      <c r="CP231" s="184"/>
      <c r="CQ231" s="184"/>
      <c r="CR231" s="184"/>
      <c r="CS231" s="184"/>
      <c r="CT231" s="184"/>
      <c r="CU231" s="184"/>
      <c r="CV231" s="184"/>
      <c r="CW231" s="184"/>
      <c r="CX231" s="184"/>
      <c r="CY231" s="184"/>
      <c r="CZ231" s="184"/>
      <c r="DA231" s="184"/>
      <c r="DB231" s="184"/>
      <c r="DC231" s="184"/>
      <c r="DD231" s="184"/>
      <c r="DE231" s="184"/>
      <c r="DF231" s="184"/>
      <c r="DG231" s="184"/>
      <c r="DH231" s="184"/>
      <c r="DI231" s="184"/>
      <c r="DJ231" s="184"/>
      <c r="DK231" s="184"/>
      <c r="DL231" s="184"/>
    </row>
    <row r="232" spans="10:116" ht="14" x14ac:dyDescent="0.15"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184"/>
      <c r="BN232" s="184"/>
      <c r="BO232" s="184"/>
      <c r="BP232" s="184"/>
      <c r="BQ232" s="184"/>
      <c r="BR232" s="184"/>
      <c r="BS232" s="184"/>
      <c r="BT232" s="184"/>
      <c r="BU232" s="184"/>
      <c r="BV232" s="184"/>
      <c r="BW232" s="184"/>
      <c r="BX232" s="184"/>
      <c r="BY232" s="184"/>
      <c r="BZ232" s="184"/>
      <c r="CA232" s="184"/>
      <c r="CB232" s="184"/>
      <c r="CC232" s="184"/>
      <c r="CD232" s="184"/>
      <c r="CE232" s="184"/>
      <c r="CF232" s="184"/>
      <c r="CG232" s="184"/>
      <c r="CH232" s="184"/>
      <c r="CI232" s="184"/>
      <c r="CJ232" s="184"/>
      <c r="CK232" s="184"/>
      <c r="CL232" s="184"/>
      <c r="CM232" s="184"/>
      <c r="CN232" s="184"/>
      <c r="CO232" s="184"/>
      <c r="CP232" s="184"/>
      <c r="CQ232" s="184"/>
      <c r="CR232" s="184"/>
      <c r="CS232" s="184"/>
      <c r="CT232" s="184"/>
      <c r="CU232" s="184"/>
      <c r="CV232" s="184"/>
      <c r="CW232" s="184"/>
      <c r="CX232" s="184"/>
      <c r="CY232" s="184"/>
      <c r="CZ232" s="184"/>
      <c r="DA232" s="184"/>
      <c r="DB232" s="184"/>
      <c r="DC232" s="184"/>
      <c r="DD232" s="184"/>
      <c r="DE232" s="184"/>
      <c r="DF232" s="184"/>
      <c r="DG232" s="184"/>
      <c r="DH232" s="184"/>
      <c r="DI232" s="184"/>
      <c r="DJ232" s="184"/>
      <c r="DK232" s="184"/>
      <c r="DL232" s="184"/>
    </row>
    <row r="233" spans="10:116" ht="14" x14ac:dyDescent="0.15"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  <c r="BG233" s="184"/>
      <c r="BH233" s="184"/>
      <c r="BI233" s="184"/>
      <c r="BJ233" s="184"/>
      <c r="BK233" s="184"/>
      <c r="BL233" s="184"/>
      <c r="BM233" s="184"/>
      <c r="BN233" s="184"/>
      <c r="BO233" s="184"/>
      <c r="BP233" s="184"/>
      <c r="BQ233" s="184"/>
      <c r="BR233" s="184"/>
      <c r="BS233" s="184"/>
      <c r="BT233" s="184"/>
      <c r="BU233" s="184"/>
      <c r="BV233" s="184"/>
      <c r="BW233" s="184"/>
      <c r="BX233" s="184"/>
      <c r="BY233" s="184"/>
      <c r="BZ233" s="184"/>
      <c r="CA233" s="184"/>
      <c r="CB233" s="184"/>
      <c r="CC233" s="184"/>
      <c r="CD233" s="184"/>
      <c r="CE233" s="184"/>
      <c r="CF233" s="184"/>
      <c r="CG233" s="184"/>
      <c r="CH233" s="184"/>
      <c r="CI233" s="184"/>
      <c r="CJ233" s="184"/>
      <c r="CK233" s="184"/>
      <c r="CL233" s="184"/>
      <c r="CM233" s="184"/>
      <c r="CN233" s="184"/>
      <c r="CO233" s="184"/>
      <c r="CP233" s="184"/>
      <c r="CQ233" s="184"/>
      <c r="CR233" s="184"/>
      <c r="CS233" s="184"/>
      <c r="CT233" s="184"/>
      <c r="CU233" s="184"/>
      <c r="CV233" s="184"/>
      <c r="CW233" s="184"/>
      <c r="CX233" s="184"/>
      <c r="CY233" s="184"/>
      <c r="CZ233" s="184"/>
      <c r="DA233" s="184"/>
      <c r="DB233" s="184"/>
      <c r="DC233" s="184"/>
      <c r="DD233" s="184"/>
      <c r="DE233" s="184"/>
      <c r="DF233" s="184"/>
      <c r="DG233" s="184"/>
      <c r="DH233" s="184"/>
      <c r="DI233" s="184"/>
      <c r="DJ233" s="184"/>
      <c r="DK233" s="184"/>
      <c r="DL233" s="184"/>
    </row>
    <row r="234" spans="10:116" ht="14" x14ac:dyDescent="0.15"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  <c r="AQ234" s="184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  <c r="BG234" s="184"/>
      <c r="BH234" s="184"/>
      <c r="BI234" s="184"/>
      <c r="BJ234" s="184"/>
      <c r="BK234" s="184"/>
      <c r="BL234" s="184"/>
      <c r="BM234" s="184"/>
      <c r="BN234" s="184"/>
      <c r="BO234" s="184"/>
      <c r="BP234" s="184"/>
      <c r="BQ234" s="184"/>
      <c r="BR234" s="184"/>
      <c r="BS234" s="184"/>
      <c r="BT234" s="184"/>
      <c r="BU234" s="184"/>
      <c r="BV234" s="184"/>
      <c r="BW234" s="184"/>
      <c r="BX234" s="184"/>
      <c r="BY234" s="184"/>
      <c r="BZ234" s="184"/>
      <c r="CA234" s="184"/>
      <c r="CB234" s="184"/>
      <c r="CC234" s="184"/>
      <c r="CD234" s="184"/>
      <c r="CE234" s="184"/>
      <c r="CF234" s="184"/>
      <c r="CG234" s="184"/>
      <c r="CH234" s="184"/>
      <c r="CI234" s="184"/>
      <c r="CJ234" s="184"/>
      <c r="CK234" s="184"/>
      <c r="CL234" s="184"/>
      <c r="CM234" s="184"/>
      <c r="CN234" s="184"/>
      <c r="CO234" s="184"/>
      <c r="CP234" s="184"/>
      <c r="CQ234" s="184"/>
      <c r="CR234" s="184"/>
      <c r="CS234" s="184"/>
      <c r="CT234" s="184"/>
      <c r="CU234" s="184"/>
      <c r="CV234" s="184"/>
      <c r="CW234" s="184"/>
      <c r="CX234" s="184"/>
      <c r="CY234" s="184"/>
      <c r="CZ234" s="184"/>
      <c r="DA234" s="184"/>
      <c r="DB234" s="184"/>
      <c r="DC234" s="184"/>
      <c r="DD234" s="184"/>
      <c r="DE234" s="184"/>
      <c r="DF234" s="184"/>
      <c r="DG234" s="184"/>
      <c r="DH234" s="184"/>
      <c r="DI234" s="184"/>
      <c r="DJ234" s="184"/>
      <c r="DK234" s="184"/>
      <c r="DL234" s="184"/>
    </row>
    <row r="235" spans="10:116" ht="14" x14ac:dyDescent="0.15"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  <c r="BG235" s="184"/>
      <c r="BH235" s="184"/>
      <c r="BI235" s="184"/>
      <c r="BJ235" s="184"/>
      <c r="BK235" s="184"/>
      <c r="BL235" s="184"/>
      <c r="BM235" s="184"/>
      <c r="BN235" s="184"/>
      <c r="BO235" s="184"/>
      <c r="BP235" s="184"/>
      <c r="BQ235" s="184"/>
      <c r="BR235" s="184"/>
      <c r="BS235" s="184"/>
      <c r="BT235" s="184"/>
      <c r="BU235" s="184"/>
      <c r="BV235" s="184"/>
      <c r="BW235" s="184"/>
      <c r="BX235" s="184"/>
      <c r="BY235" s="184"/>
      <c r="BZ235" s="184"/>
      <c r="CA235" s="184"/>
      <c r="CB235" s="184"/>
      <c r="CC235" s="184"/>
      <c r="CD235" s="184"/>
      <c r="CE235" s="184"/>
      <c r="CF235" s="184"/>
      <c r="CG235" s="184"/>
      <c r="CH235" s="184"/>
      <c r="CI235" s="184"/>
      <c r="CJ235" s="184"/>
      <c r="CK235" s="184"/>
      <c r="CL235" s="184"/>
      <c r="CM235" s="184"/>
      <c r="CN235" s="184"/>
      <c r="CO235" s="184"/>
      <c r="CP235" s="184"/>
      <c r="CQ235" s="184"/>
      <c r="CR235" s="184"/>
      <c r="CS235" s="184"/>
      <c r="CT235" s="184"/>
      <c r="CU235" s="184"/>
      <c r="CV235" s="184"/>
      <c r="CW235" s="184"/>
      <c r="CX235" s="184"/>
      <c r="CY235" s="184"/>
      <c r="CZ235" s="184"/>
      <c r="DA235" s="184"/>
      <c r="DB235" s="184"/>
      <c r="DC235" s="184"/>
      <c r="DD235" s="184"/>
      <c r="DE235" s="184"/>
      <c r="DF235" s="184"/>
      <c r="DG235" s="184"/>
      <c r="DH235" s="184"/>
      <c r="DI235" s="184"/>
      <c r="DJ235" s="184"/>
      <c r="DK235" s="184"/>
      <c r="DL235" s="184"/>
    </row>
    <row r="236" spans="10:116" ht="14" x14ac:dyDescent="0.15"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  <c r="AC236" s="184"/>
      <c r="AD236" s="184"/>
      <c r="AE236" s="184"/>
      <c r="AF236" s="184"/>
      <c r="AG236" s="184"/>
      <c r="AH236" s="184"/>
      <c r="AI236" s="184"/>
      <c r="AJ236" s="184"/>
      <c r="AK236" s="184"/>
      <c r="AL236" s="184"/>
      <c r="AM236" s="184"/>
      <c r="AN236" s="184"/>
      <c r="AO236" s="184"/>
      <c r="AP236" s="184"/>
      <c r="AQ236" s="184"/>
      <c r="AR236" s="184"/>
      <c r="AS236" s="184"/>
      <c r="AT236" s="184"/>
      <c r="AU236" s="184"/>
      <c r="AV236" s="184"/>
      <c r="AW236" s="184"/>
      <c r="AX236" s="184"/>
      <c r="AY236" s="184"/>
      <c r="AZ236" s="184"/>
      <c r="BA236" s="184"/>
      <c r="BB236" s="184"/>
      <c r="BC236" s="184"/>
      <c r="BD236" s="184"/>
      <c r="BE236" s="184"/>
      <c r="BF236" s="184"/>
      <c r="BG236" s="184"/>
      <c r="BH236" s="184"/>
      <c r="BI236" s="184"/>
      <c r="BJ236" s="184"/>
      <c r="BK236" s="184"/>
      <c r="BL236" s="184"/>
      <c r="BM236" s="184"/>
      <c r="BN236" s="184"/>
      <c r="BO236" s="184"/>
      <c r="BP236" s="184"/>
      <c r="BQ236" s="184"/>
      <c r="BR236" s="184"/>
      <c r="BS236" s="184"/>
      <c r="BT236" s="184"/>
      <c r="BU236" s="184"/>
      <c r="BV236" s="184"/>
      <c r="BW236" s="184"/>
      <c r="BX236" s="184"/>
      <c r="BY236" s="184"/>
      <c r="BZ236" s="184"/>
      <c r="CA236" s="184"/>
      <c r="CB236" s="184"/>
      <c r="CC236" s="184"/>
      <c r="CD236" s="184"/>
      <c r="CE236" s="184"/>
      <c r="CF236" s="184"/>
      <c r="CG236" s="184"/>
      <c r="CH236" s="184"/>
      <c r="CI236" s="184"/>
      <c r="CJ236" s="184"/>
      <c r="CK236" s="184"/>
      <c r="CL236" s="184"/>
      <c r="CM236" s="184"/>
      <c r="CN236" s="184"/>
      <c r="CO236" s="184"/>
      <c r="CP236" s="184"/>
      <c r="CQ236" s="184"/>
      <c r="CR236" s="184"/>
      <c r="CS236" s="184"/>
      <c r="CT236" s="184"/>
      <c r="CU236" s="184"/>
      <c r="CV236" s="184"/>
      <c r="CW236" s="184"/>
      <c r="CX236" s="184"/>
      <c r="CY236" s="184"/>
      <c r="CZ236" s="184"/>
      <c r="DA236" s="184"/>
      <c r="DB236" s="184"/>
      <c r="DC236" s="184"/>
      <c r="DD236" s="184"/>
      <c r="DE236" s="184"/>
      <c r="DF236" s="184"/>
      <c r="DG236" s="184"/>
      <c r="DH236" s="184"/>
      <c r="DI236" s="184"/>
      <c r="DJ236" s="184"/>
      <c r="DK236" s="184"/>
      <c r="DL236" s="184"/>
    </row>
    <row r="237" spans="10:116" ht="14" x14ac:dyDescent="0.15"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/>
      <c r="BN237" s="184"/>
      <c r="BO237" s="184"/>
      <c r="BP237" s="184"/>
      <c r="BQ237" s="184"/>
      <c r="BR237" s="184"/>
      <c r="BS237" s="184"/>
      <c r="BT237" s="184"/>
      <c r="BU237" s="184"/>
      <c r="BV237" s="184"/>
      <c r="BW237" s="184"/>
      <c r="BX237" s="184"/>
      <c r="BY237" s="184"/>
      <c r="BZ237" s="184"/>
      <c r="CA237" s="184"/>
      <c r="CB237" s="184"/>
      <c r="CC237" s="184"/>
      <c r="CD237" s="184"/>
      <c r="CE237" s="184"/>
      <c r="CF237" s="184"/>
      <c r="CG237" s="184"/>
      <c r="CH237" s="184"/>
      <c r="CI237" s="184"/>
      <c r="CJ237" s="184"/>
      <c r="CK237" s="184"/>
      <c r="CL237" s="184"/>
      <c r="CM237" s="184"/>
      <c r="CN237" s="184"/>
      <c r="CO237" s="184"/>
      <c r="CP237" s="184"/>
      <c r="CQ237" s="184"/>
      <c r="CR237" s="184"/>
      <c r="CS237" s="184"/>
      <c r="CT237" s="184"/>
      <c r="CU237" s="184"/>
      <c r="CV237" s="184"/>
      <c r="CW237" s="184"/>
      <c r="CX237" s="184"/>
      <c r="CY237" s="184"/>
      <c r="CZ237" s="184"/>
      <c r="DA237" s="184"/>
      <c r="DB237" s="184"/>
      <c r="DC237" s="184"/>
      <c r="DD237" s="184"/>
      <c r="DE237" s="184"/>
      <c r="DF237" s="184"/>
      <c r="DG237" s="184"/>
      <c r="DH237" s="184"/>
      <c r="DI237" s="184"/>
      <c r="DJ237" s="184"/>
      <c r="DK237" s="184"/>
      <c r="DL237" s="184"/>
    </row>
    <row r="238" spans="10:116" ht="14" x14ac:dyDescent="0.15"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  <c r="BG238" s="184"/>
      <c r="BH238" s="184"/>
      <c r="BI238" s="184"/>
      <c r="BJ238" s="184"/>
      <c r="BK238" s="184"/>
      <c r="BL238" s="184"/>
      <c r="BM238" s="184"/>
      <c r="BN238" s="184"/>
      <c r="BO238" s="184"/>
      <c r="BP238" s="184"/>
      <c r="BQ238" s="184"/>
      <c r="BR238" s="184"/>
      <c r="BS238" s="184"/>
      <c r="BT238" s="184"/>
      <c r="BU238" s="184"/>
      <c r="BV238" s="184"/>
      <c r="BW238" s="184"/>
      <c r="BX238" s="184"/>
      <c r="BY238" s="184"/>
      <c r="BZ238" s="184"/>
      <c r="CA238" s="184"/>
      <c r="CB238" s="184"/>
      <c r="CC238" s="184"/>
      <c r="CD238" s="184"/>
      <c r="CE238" s="184"/>
      <c r="CF238" s="184"/>
      <c r="CG238" s="184"/>
      <c r="CH238" s="184"/>
      <c r="CI238" s="184"/>
      <c r="CJ238" s="184"/>
      <c r="CK238" s="184"/>
      <c r="CL238" s="184"/>
      <c r="CM238" s="184"/>
      <c r="CN238" s="184"/>
      <c r="CO238" s="184"/>
      <c r="CP238" s="184"/>
      <c r="CQ238" s="184"/>
      <c r="CR238" s="184"/>
      <c r="CS238" s="184"/>
      <c r="CT238" s="184"/>
      <c r="CU238" s="184"/>
      <c r="CV238" s="184"/>
      <c r="CW238" s="184"/>
      <c r="CX238" s="184"/>
      <c r="CY238" s="184"/>
      <c r="CZ238" s="184"/>
      <c r="DA238" s="184"/>
      <c r="DB238" s="184"/>
      <c r="DC238" s="184"/>
      <c r="DD238" s="184"/>
      <c r="DE238" s="184"/>
      <c r="DF238" s="184"/>
      <c r="DG238" s="184"/>
      <c r="DH238" s="184"/>
      <c r="DI238" s="184"/>
      <c r="DJ238" s="184"/>
      <c r="DK238" s="184"/>
      <c r="DL238" s="184"/>
    </row>
    <row r="239" spans="10:116" ht="14" x14ac:dyDescent="0.15"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4"/>
      <c r="BV239" s="184"/>
      <c r="BW239" s="184"/>
      <c r="BX239" s="184"/>
      <c r="BY239" s="184"/>
      <c r="BZ239" s="184"/>
      <c r="CA239" s="184"/>
      <c r="CB239" s="184"/>
      <c r="CC239" s="184"/>
      <c r="CD239" s="184"/>
      <c r="CE239" s="184"/>
      <c r="CF239" s="184"/>
      <c r="CG239" s="184"/>
      <c r="CH239" s="184"/>
      <c r="CI239" s="184"/>
      <c r="CJ239" s="184"/>
      <c r="CK239" s="184"/>
      <c r="CL239" s="184"/>
      <c r="CM239" s="184"/>
      <c r="CN239" s="184"/>
      <c r="CO239" s="184"/>
      <c r="CP239" s="184"/>
      <c r="CQ239" s="184"/>
      <c r="CR239" s="184"/>
      <c r="CS239" s="184"/>
      <c r="CT239" s="184"/>
      <c r="CU239" s="184"/>
      <c r="CV239" s="184"/>
      <c r="CW239" s="184"/>
      <c r="CX239" s="184"/>
      <c r="CY239" s="184"/>
      <c r="CZ239" s="184"/>
      <c r="DA239" s="184"/>
      <c r="DB239" s="184"/>
      <c r="DC239" s="184"/>
      <c r="DD239" s="184"/>
      <c r="DE239" s="184"/>
      <c r="DF239" s="184"/>
      <c r="DG239" s="184"/>
      <c r="DH239" s="184"/>
      <c r="DI239" s="184"/>
      <c r="DJ239" s="184"/>
      <c r="DK239" s="184"/>
      <c r="DL239" s="184"/>
    </row>
    <row r="240" spans="10:116" ht="14" x14ac:dyDescent="0.15"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4"/>
      <c r="BV240" s="184"/>
      <c r="BW240" s="184"/>
      <c r="BX240" s="184"/>
      <c r="BY240" s="184"/>
      <c r="BZ240" s="184"/>
      <c r="CA240" s="184"/>
      <c r="CB240" s="184"/>
      <c r="CC240" s="184"/>
      <c r="CD240" s="184"/>
      <c r="CE240" s="184"/>
      <c r="CF240" s="184"/>
      <c r="CG240" s="184"/>
      <c r="CH240" s="184"/>
      <c r="CI240" s="184"/>
      <c r="CJ240" s="184"/>
      <c r="CK240" s="184"/>
      <c r="CL240" s="184"/>
      <c r="CM240" s="184"/>
      <c r="CN240" s="184"/>
      <c r="CO240" s="184"/>
      <c r="CP240" s="184"/>
      <c r="CQ240" s="184"/>
      <c r="CR240" s="184"/>
      <c r="CS240" s="184"/>
      <c r="CT240" s="184"/>
      <c r="CU240" s="184"/>
      <c r="CV240" s="184"/>
      <c r="CW240" s="184"/>
      <c r="CX240" s="184"/>
      <c r="CY240" s="184"/>
      <c r="CZ240" s="184"/>
      <c r="DA240" s="184"/>
      <c r="DB240" s="184"/>
      <c r="DC240" s="184"/>
      <c r="DD240" s="184"/>
      <c r="DE240" s="184"/>
      <c r="DF240" s="184"/>
      <c r="DG240" s="184"/>
      <c r="DH240" s="184"/>
      <c r="DI240" s="184"/>
      <c r="DJ240" s="184"/>
      <c r="DK240" s="184"/>
      <c r="DL240" s="184"/>
    </row>
    <row r="241" spans="10:116" ht="14" x14ac:dyDescent="0.15"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4"/>
      <c r="BY241" s="184"/>
      <c r="BZ241" s="184"/>
      <c r="CA241" s="184"/>
      <c r="CB241" s="184"/>
      <c r="CC241" s="184"/>
      <c r="CD241" s="184"/>
      <c r="CE241" s="184"/>
      <c r="CF241" s="184"/>
      <c r="CG241" s="184"/>
      <c r="CH241" s="184"/>
      <c r="CI241" s="184"/>
      <c r="CJ241" s="184"/>
      <c r="CK241" s="184"/>
      <c r="CL241" s="184"/>
      <c r="CM241" s="184"/>
      <c r="CN241" s="184"/>
      <c r="CO241" s="184"/>
      <c r="CP241" s="184"/>
      <c r="CQ241" s="184"/>
      <c r="CR241" s="184"/>
      <c r="CS241" s="184"/>
      <c r="CT241" s="184"/>
      <c r="CU241" s="184"/>
      <c r="CV241" s="184"/>
      <c r="CW241" s="184"/>
      <c r="CX241" s="184"/>
      <c r="CY241" s="184"/>
      <c r="CZ241" s="184"/>
      <c r="DA241" s="184"/>
      <c r="DB241" s="184"/>
      <c r="DC241" s="184"/>
      <c r="DD241" s="184"/>
      <c r="DE241" s="184"/>
      <c r="DF241" s="184"/>
      <c r="DG241" s="184"/>
      <c r="DH241" s="184"/>
      <c r="DI241" s="184"/>
      <c r="DJ241" s="184"/>
      <c r="DK241" s="184"/>
      <c r="DL241" s="184"/>
    </row>
    <row r="242" spans="10:116" ht="14" x14ac:dyDescent="0.15"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4"/>
      <c r="BN242" s="184"/>
      <c r="BO242" s="184"/>
      <c r="BP242" s="184"/>
      <c r="BQ242" s="184"/>
      <c r="BR242" s="184"/>
      <c r="BS242" s="184"/>
      <c r="BT242" s="184"/>
      <c r="BU242" s="184"/>
      <c r="BV242" s="184"/>
      <c r="BW242" s="184"/>
      <c r="BX242" s="184"/>
      <c r="BY242" s="184"/>
      <c r="BZ242" s="184"/>
      <c r="CA242" s="184"/>
      <c r="CB242" s="184"/>
      <c r="CC242" s="184"/>
      <c r="CD242" s="184"/>
      <c r="CE242" s="184"/>
      <c r="CF242" s="184"/>
      <c r="CG242" s="184"/>
      <c r="CH242" s="184"/>
      <c r="CI242" s="184"/>
      <c r="CJ242" s="184"/>
      <c r="CK242" s="184"/>
      <c r="CL242" s="184"/>
      <c r="CM242" s="184"/>
      <c r="CN242" s="184"/>
      <c r="CO242" s="184"/>
      <c r="CP242" s="184"/>
      <c r="CQ242" s="184"/>
      <c r="CR242" s="184"/>
      <c r="CS242" s="184"/>
      <c r="CT242" s="184"/>
      <c r="CU242" s="184"/>
      <c r="CV242" s="184"/>
      <c r="CW242" s="184"/>
      <c r="CX242" s="184"/>
      <c r="CY242" s="184"/>
      <c r="CZ242" s="184"/>
      <c r="DA242" s="184"/>
      <c r="DB242" s="184"/>
      <c r="DC242" s="184"/>
      <c r="DD242" s="184"/>
      <c r="DE242" s="184"/>
      <c r="DF242" s="184"/>
      <c r="DG242" s="184"/>
      <c r="DH242" s="184"/>
      <c r="DI242" s="184"/>
      <c r="DJ242" s="184"/>
      <c r="DK242" s="184"/>
      <c r="DL242" s="184"/>
    </row>
    <row r="243" spans="10:116" ht="14" x14ac:dyDescent="0.15"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4"/>
      <c r="BN243" s="184"/>
      <c r="BO243" s="184"/>
      <c r="BP243" s="184"/>
      <c r="BQ243" s="184"/>
      <c r="BR243" s="184"/>
      <c r="BS243" s="184"/>
      <c r="BT243" s="184"/>
      <c r="BU243" s="184"/>
      <c r="BV243" s="184"/>
      <c r="BW243" s="184"/>
      <c r="BX243" s="184"/>
      <c r="BY243" s="184"/>
      <c r="BZ243" s="184"/>
      <c r="CA243" s="184"/>
      <c r="CB243" s="184"/>
      <c r="CC243" s="184"/>
      <c r="CD243" s="184"/>
      <c r="CE243" s="184"/>
      <c r="CF243" s="184"/>
      <c r="CG243" s="184"/>
      <c r="CH243" s="184"/>
      <c r="CI243" s="184"/>
      <c r="CJ243" s="184"/>
      <c r="CK243" s="184"/>
      <c r="CL243" s="184"/>
      <c r="CM243" s="184"/>
      <c r="CN243" s="184"/>
      <c r="CO243" s="184"/>
      <c r="CP243" s="184"/>
      <c r="CQ243" s="184"/>
      <c r="CR243" s="184"/>
      <c r="CS243" s="184"/>
      <c r="CT243" s="184"/>
      <c r="CU243" s="184"/>
      <c r="CV243" s="184"/>
      <c r="CW243" s="184"/>
      <c r="CX243" s="184"/>
      <c r="CY243" s="184"/>
      <c r="CZ243" s="184"/>
      <c r="DA243" s="184"/>
      <c r="DB243" s="184"/>
      <c r="DC243" s="184"/>
      <c r="DD243" s="184"/>
      <c r="DE243" s="184"/>
      <c r="DF243" s="184"/>
      <c r="DG243" s="184"/>
      <c r="DH243" s="184"/>
      <c r="DI243" s="184"/>
      <c r="DJ243" s="184"/>
      <c r="DK243" s="184"/>
      <c r="DL243" s="184"/>
    </row>
    <row r="244" spans="10:116" ht="14" x14ac:dyDescent="0.15"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  <c r="BM244" s="184"/>
      <c r="BN244" s="184"/>
      <c r="BO244" s="184"/>
      <c r="BP244" s="184"/>
      <c r="BQ244" s="184"/>
      <c r="BR244" s="184"/>
      <c r="BS244" s="184"/>
      <c r="BT244" s="184"/>
      <c r="BU244" s="184"/>
      <c r="BV244" s="184"/>
      <c r="BW244" s="184"/>
      <c r="BX244" s="184"/>
      <c r="BY244" s="184"/>
      <c r="BZ244" s="184"/>
      <c r="CA244" s="184"/>
      <c r="CB244" s="184"/>
      <c r="CC244" s="184"/>
      <c r="CD244" s="184"/>
      <c r="CE244" s="184"/>
      <c r="CF244" s="184"/>
      <c r="CG244" s="184"/>
      <c r="CH244" s="184"/>
      <c r="CI244" s="184"/>
      <c r="CJ244" s="184"/>
      <c r="CK244" s="184"/>
      <c r="CL244" s="184"/>
      <c r="CM244" s="184"/>
      <c r="CN244" s="184"/>
      <c r="CO244" s="184"/>
      <c r="CP244" s="184"/>
      <c r="CQ244" s="184"/>
      <c r="CR244" s="184"/>
      <c r="CS244" s="184"/>
      <c r="CT244" s="184"/>
      <c r="CU244" s="184"/>
      <c r="CV244" s="184"/>
      <c r="CW244" s="184"/>
      <c r="CX244" s="184"/>
      <c r="CY244" s="184"/>
      <c r="CZ244" s="184"/>
      <c r="DA244" s="184"/>
      <c r="DB244" s="184"/>
      <c r="DC244" s="184"/>
      <c r="DD244" s="184"/>
      <c r="DE244" s="184"/>
      <c r="DF244" s="184"/>
      <c r="DG244" s="184"/>
      <c r="DH244" s="184"/>
      <c r="DI244" s="184"/>
      <c r="DJ244" s="184"/>
      <c r="DK244" s="184"/>
      <c r="DL244" s="184"/>
    </row>
  </sheetData>
  <sheetProtection algorithmName="SHA-512" hashValue="CIgrokGWO0FSd8rHMFaEjjnVBsA7NBTQBu6PtDqpXy+ZErkD/F0OAjqR3bzH1R1I0L673Lnv7jAwnnmQSH/sbQ==" saltValue="Z9ZQAO4xU7rYnGaVK/jZnQ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L219"/>
  <sheetViews>
    <sheetView zoomScaleNormal="100" workbookViewId="0">
      <selection activeCell="C5" sqref="C5"/>
    </sheetView>
  </sheetViews>
  <sheetFormatPr baseColWidth="10" defaultColWidth="10.83203125" defaultRowHeight="13" x14ac:dyDescent="0.15"/>
  <cols>
    <col min="1" max="1" width="20.6640625" style="159" customWidth="1"/>
    <col min="2" max="2" width="15.5" style="159" customWidth="1"/>
    <col min="3" max="9" width="12.83203125" style="159" customWidth="1"/>
    <col min="10" max="16384" width="10.83203125" style="159"/>
  </cols>
  <sheetData>
    <row r="1" spans="1:116" ht="14" x14ac:dyDescent="0.15">
      <c r="A1" s="157" t="s">
        <v>249</v>
      </c>
      <c r="B1" s="158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</row>
    <row r="2" spans="1:116" ht="14" x14ac:dyDescent="0.15">
      <c r="A2" s="160" t="s">
        <v>212</v>
      </c>
      <c r="B2" s="158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</row>
    <row r="3" spans="1:116" ht="15" thickBot="1" x14ac:dyDescent="0.2">
      <c r="A3" s="157"/>
      <c r="B3" s="158"/>
      <c r="C3" s="157"/>
      <c r="D3" s="157"/>
      <c r="E3" s="157"/>
      <c r="F3" s="157"/>
      <c r="G3" s="161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</row>
    <row r="4" spans="1:116" ht="14" x14ac:dyDescent="0.15">
      <c r="A4" s="99" t="s">
        <v>45</v>
      </c>
      <c r="B4" s="100"/>
      <c r="C4" s="100"/>
      <c r="D4" s="100"/>
      <c r="E4" s="100"/>
      <c r="F4" s="100"/>
      <c r="G4" s="100"/>
      <c r="H4" s="100"/>
      <c r="I4" s="101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</row>
    <row r="5" spans="1:116" ht="14" x14ac:dyDescent="0.15">
      <c r="A5" s="103" t="s">
        <v>6</v>
      </c>
      <c r="B5" s="88"/>
      <c r="C5" s="124">
        <v>2000</v>
      </c>
      <c r="D5" s="88"/>
      <c r="E5" s="88"/>
      <c r="F5" s="88"/>
      <c r="G5" s="88"/>
      <c r="H5" s="88"/>
      <c r="I5" s="104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</row>
    <row r="6" spans="1:116" ht="14" x14ac:dyDescent="0.15">
      <c r="A6" s="103"/>
      <c r="B6" s="88"/>
      <c r="C6" s="88"/>
      <c r="D6" s="88"/>
      <c r="E6" s="88"/>
      <c r="F6" s="88"/>
      <c r="G6" s="88"/>
      <c r="H6" s="88"/>
      <c r="I6" s="104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</row>
    <row r="7" spans="1:116" ht="43" customHeight="1" x14ac:dyDescent="0.15">
      <c r="A7" s="203" t="s">
        <v>161</v>
      </c>
      <c r="B7" s="204" t="s">
        <v>157</v>
      </c>
      <c r="C7" s="205" t="s">
        <v>7</v>
      </c>
      <c r="D7" s="205" t="s">
        <v>42</v>
      </c>
      <c r="E7" s="206" t="s">
        <v>43</v>
      </c>
      <c r="F7" s="206" t="s">
        <v>44</v>
      </c>
      <c r="G7" s="205" t="s">
        <v>136</v>
      </c>
      <c r="H7" s="207" t="s">
        <v>66</v>
      </c>
      <c r="I7" s="208" t="s">
        <v>73</v>
      </c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</row>
    <row r="8" spans="1:116" ht="14" x14ac:dyDescent="0.15">
      <c r="A8" s="105" t="str">
        <f>'Tariffs July 2019'!K2</f>
        <v>AGL</v>
      </c>
      <c r="B8" s="106">
        <f>'Tariffs July 2019'!G2</f>
        <v>42187</v>
      </c>
      <c r="C8" s="107">
        <f>91*'Tariffs July 2019'!M2/100</f>
        <v>88.27</v>
      </c>
      <c r="D8" s="107">
        <f>$C$5*'Tariffs July 2019'!N2/100</f>
        <v>466.5454545454545</v>
      </c>
      <c r="E8" s="107">
        <v>0</v>
      </c>
      <c r="F8" s="107">
        <v>0</v>
      </c>
      <c r="G8" s="107">
        <f>SUM(C8:F8)</f>
        <v>554.81545454545449</v>
      </c>
      <c r="H8" s="108">
        <f>G8*4</f>
        <v>2219.2618181818179</v>
      </c>
      <c r="I8" s="109">
        <f>H8*1.1</f>
        <v>2441.1880000000001</v>
      </c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</row>
    <row r="9" spans="1:116" ht="14" x14ac:dyDescent="0.15">
      <c r="A9" s="105" t="str">
        <f>'Tariffs July 2019'!K3</f>
        <v>Click Energy</v>
      </c>
      <c r="B9" s="106">
        <f>'Tariffs July 2019'!G3</f>
        <v>42188</v>
      </c>
      <c r="C9" s="107">
        <f>91*'Tariffs July 2019'!M3/100</f>
        <v>97.733999999999995</v>
      </c>
      <c r="D9" s="107">
        <f>$C$5*'Tariffs July 2019'!N3/100</f>
        <v>450</v>
      </c>
      <c r="E9" s="107">
        <v>0</v>
      </c>
      <c r="F9" s="107">
        <v>0</v>
      </c>
      <c r="G9" s="107">
        <f t="shared" ref="G9:G17" si="0">SUM(C9:F9)</f>
        <v>547.73400000000004</v>
      </c>
      <c r="H9" s="108">
        <f t="shared" ref="H9:H17" si="1">G9*4</f>
        <v>2190.9360000000001</v>
      </c>
      <c r="I9" s="109">
        <f t="shared" ref="I9:I23" si="2">H9*1.1</f>
        <v>2410.0296000000003</v>
      </c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</row>
    <row r="10" spans="1:116" ht="14" x14ac:dyDescent="0.15">
      <c r="A10" s="105" t="str">
        <f>'Tariffs July 2019'!K4</f>
        <v>Diamond Energy</v>
      </c>
      <c r="B10" s="106">
        <f>'Tariffs July 2019'!G4</f>
        <v>41820</v>
      </c>
      <c r="C10" s="107">
        <f>91*'Tariffs July 2019'!M4/100</f>
        <v>96.014099999999999</v>
      </c>
      <c r="D10" s="107">
        <f>$C$5*'Tariffs July 2019'!N4/100</f>
        <v>453</v>
      </c>
      <c r="E10" s="107">
        <v>0</v>
      </c>
      <c r="F10" s="107">
        <v>0</v>
      </c>
      <c r="G10" s="107">
        <f t="shared" si="0"/>
        <v>549.01409999999998</v>
      </c>
      <c r="H10" s="108">
        <f t="shared" si="1"/>
        <v>2196.0563999999999</v>
      </c>
      <c r="I10" s="109">
        <f t="shared" si="2"/>
        <v>2415.6620400000002</v>
      </c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</row>
    <row r="11" spans="1:116" ht="14" x14ac:dyDescent="0.15">
      <c r="A11" s="105" t="str">
        <f>'Tariffs July 2019'!K5</f>
        <v>Dodo Power &amp; Gas</v>
      </c>
      <c r="B11" s="106">
        <f>'Tariffs July 2019'!G5</f>
        <v>42185</v>
      </c>
      <c r="C11" s="107">
        <f>91*'Tariffs July 2019'!M5/100</f>
        <v>90.594636363636369</v>
      </c>
      <c r="D11" s="107">
        <f>$C$5*'Tariffs July 2019'!N5/100</f>
        <v>462.4</v>
      </c>
      <c r="E11" s="107">
        <v>0</v>
      </c>
      <c r="F11" s="107">
        <v>0</v>
      </c>
      <c r="G11" s="107">
        <f t="shared" si="0"/>
        <v>552.99463636363635</v>
      </c>
      <c r="H11" s="108">
        <f t="shared" si="1"/>
        <v>2211.9785454545454</v>
      </c>
      <c r="I11" s="109">
        <f t="shared" si="2"/>
        <v>2433.1764000000003</v>
      </c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</row>
    <row r="12" spans="1:116" ht="14" x14ac:dyDescent="0.15">
      <c r="A12" s="105" t="str">
        <f>'Tariffs July 2019'!K6</f>
        <v>EnergyAustralia</v>
      </c>
      <c r="B12" s="106">
        <f>'Tariffs July 2019'!G6</f>
        <v>42214</v>
      </c>
      <c r="C12" s="107">
        <f>91*'Tariffs July 2019'!M6/100</f>
        <v>81.899999999999991</v>
      </c>
      <c r="D12" s="107">
        <f>$C$5*'Tariffs July 2019'!N6/100</f>
        <v>477.63636363636363</v>
      </c>
      <c r="E12" s="107">
        <v>0</v>
      </c>
      <c r="F12" s="107">
        <v>0</v>
      </c>
      <c r="G12" s="107">
        <f t="shared" si="0"/>
        <v>559.5363636363636</v>
      </c>
      <c r="H12" s="108">
        <f t="shared" si="1"/>
        <v>2238.1454545454544</v>
      </c>
      <c r="I12" s="109">
        <f t="shared" si="2"/>
        <v>2461.96</v>
      </c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</row>
    <row r="13" spans="1:116" ht="14" x14ac:dyDescent="0.15">
      <c r="A13" s="105" t="str">
        <f>'Tariffs July 2019'!K7</f>
        <v>Energy Locals</v>
      </c>
      <c r="B13" s="106">
        <f>'Tariffs July 2019'!G7</f>
        <v>42207</v>
      </c>
      <c r="C13" s="107">
        <f>91*'Tariffs July 2019'!M7/100</f>
        <v>115.40619999999998</v>
      </c>
      <c r="D13" s="107">
        <f>$C$5*'Tariffs July 2019'!N7/100</f>
        <v>418.18181818181819</v>
      </c>
      <c r="E13" s="107">
        <v>0</v>
      </c>
      <c r="F13" s="107">
        <v>0</v>
      </c>
      <c r="G13" s="107">
        <f t="shared" si="0"/>
        <v>533.58801818181814</v>
      </c>
      <c r="H13" s="108">
        <f t="shared" si="1"/>
        <v>2134.3520727272726</v>
      </c>
      <c r="I13" s="109">
        <f t="shared" si="2"/>
        <v>2347.78728</v>
      </c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</row>
    <row r="14" spans="1:116" ht="14" x14ac:dyDescent="0.15">
      <c r="A14" s="105" t="str">
        <f>'Tariffs July 2019'!K8</f>
        <v>Origin Energy</v>
      </c>
      <c r="B14" s="106">
        <f>'Tariffs July 2019'!G8</f>
        <v>42185</v>
      </c>
      <c r="C14" s="107">
        <f>91*'Tariffs July 2019'!M8/100</f>
        <v>96.013272727272721</v>
      </c>
      <c r="D14" s="107">
        <f>$C$5*'Tariffs July 2019'!N8/100</f>
        <v>453.09090909090907</v>
      </c>
      <c r="E14" s="107">
        <v>0</v>
      </c>
      <c r="F14" s="107">
        <v>0</v>
      </c>
      <c r="G14" s="107">
        <f t="shared" si="0"/>
        <v>549.10418181818181</v>
      </c>
      <c r="H14" s="108">
        <f t="shared" si="1"/>
        <v>2196.4167272727273</v>
      </c>
      <c r="I14" s="109">
        <f t="shared" si="2"/>
        <v>2416.0584000000003</v>
      </c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</row>
    <row r="15" spans="1:116" ht="14" x14ac:dyDescent="0.15">
      <c r="A15" s="105" t="str">
        <f>'Tariffs July 2019'!K9</f>
        <v>Powerdirect</v>
      </c>
      <c r="B15" s="106">
        <f>'Tariffs July 2019'!G9</f>
        <v>42185</v>
      </c>
      <c r="C15" s="107">
        <f>91*'Tariffs July 2019'!M9/100</f>
        <v>88.27</v>
      </c>
      <c r="D15" s="107">
        <f>$C$5*'Tariffs July 2019'!N9/100</f>
        <v>466.5454545454545</v>
      </c>
      <c r="E15" s="107">
        <v>0</v>
      </c>
      <c r="F15" s="107">
        <v>0</v>
      </c>
      <c r="G15" s="107">
        <f t="shared" si="0"/>
        <v>554.81545454545449</v>
      </c>
      <c r="H15" s="108">
        <f t="shared" si="1"/>
        <v>2219.2618181818179</v>
      </c>
      <c r="I15" s="109">
        <f t="shared" si="2"/>
        <v>2441.1880000000001</v>
      </c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</row>
    <row r="16" spans="1:116" ht="14" x14ac:dyDescent="0.15">
      <c r="A16" s="105" t="str">
        <f>'Tariffs July 2019'!K10</f>
        <v>Simply Energy</v>
      </c>
      <c r="B16" s="106">
        <f>'Tariffs July 2019'!G10</f>
        <v>42192</v>
      </c>
      <c r="C16" s="107">
        <f>91*'Tariffs July 2019'!M10/100</f>
        <v>84.290818181818182</v>
      </c>
      <c r="D16" s="107">
        <f>$C$5*'Tariffs July 2019'!N10/100</f>
        <v>434</v>
      </c>
      <c r="E16" s="107">
        <v>0</v>
      </c>
      <c r="F16" s="107">
        <v>0</v>
      </c>
      <c r="G16" s="107">
        <f t="shared" si="0"/>
        <v>518.29081818181817</v>
      </c>
      <c r="H16" s="108">
        <f t="shared" si="1"/>
        <v>2073.1632727272727</v>
      </c>
      <c r="I16" s="109">
        <f t="shared" si="2"/>
        <v>2280.4796000000001</v>
      </c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</row>
    <row r="17" spans="1:116" ht="14" x14ac:dyDescent="0.15">
      <c r="A17" s="105" t="str">
        <f>'Tariffs July 2019'!K11</f>
        <v>Mojo Power</v>
      </c>
      <c r="B17" s="106">
        <f>'Tariffs July 2019'!G11</f>
        <v>41859</v>
      </c>
      <c r="C17" s="107">
        <f>91*'Tariffs July 2019'!M11/100</f>
        <v>90.09</v>
      </c>
      <c r="D17" s="107">
        <f>$C$5*'Tariffs July 2019'!N11/100</f>
        <v>463</v>
      </c>
      <c r="E17" s="107">
        <v>0</v>
      </c>
      <c r="F17" s="107">
        <v>0</v>
      </c>
      <c r="G17" s="107">
        <f t="shared" si="0"/>
        <v>553.09</v>
      </c>
      <c r="H17" s="108">
        <f t="shared" si="1"/>
        <v>2212.36</v>
      </c>
      <c r="I17" s="109">
        <f t="shared" si="2"/>
        <v>2433.5960000000005</v>
      </c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</row>
    <row r="18" spans="1:116" ht="14" x14ac:dyDescent="0.15">
      <c r="A18" s="105" t="str">
        <f>'Tariffs July 2019'!K12</f>
        <v>Powershop</v>
      </c>
      <c r="B18" s="106">
        <f>'Tariffs July 2019'!G12</f>
        <v>42185</v>
      </c>
      <c r="C18" s="107">
        <f>91*'Tariffs July 2019'!M12/100</f>
        <v>94.185000000000002</v>
      </c>
      <c r="D18" s="107">
        <f>$C$5*'Tariffs July 2019'!N12/100</f>
        <v>456</v>
      </c>
      <c r="E18" s="107">
        <v>0</v>
      </c>
      <c r="F18" s="107">
        <v>0</v>
      </c>
      <c r="G18" s="107">
        <f>SUM(C18:F18)</f>
        <v>550.18499999999995</v>
      </c>
      <c r="H18" s="108">
        <f>G18*4</f>
        <v>2200.7399999999998</v>
      </c>
      <c r="I18" s="109">
        <f t="shared" si="2"/>
        <v>2420.8139999999999</v>
      </c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</row>
    <row r="19" spans="1:116" ht="14" x14ac:dyDescent="0.15">
      <c r="A19" s="105" t="str">
        <f>'Tariffs July 2019'!K13</f>
        <v>Red Energy</v>
      </c>
      <c r="B19" s="106">
        <f>'Tariffs July 2019'!G13</f>
        <v>42185</v>
      </c>
      <c r="C19" s="107">
        <f>91*'Tariffs July 2019'!M13/100</f>
        <v>94.64</v>
      </c>
      <c r="D19" s="107">
        <f>$C$5*'Tariffs July 2019'!N13/100</f>
        <v>455.2727272727272</v>
      </c>
      <c r="E19" s="107">
        <v>0</v>
      </c>
      <c r="F19" s="107">
        <v>0</v>
      </c>
      <c r="G19" s="107">
        <f t="shared" ref="G19:G23" si="3">SUM(C19:F19)</f>
        <v>549.91272727272724</v>
      </c>
      <c r="H19" s="108">
        <f t="shared" ref="H19:H23" si="4">G19*4</f>
        <v>2199.650909090909</v>
      </c>
      <c r="I19" s="109">
        <f t="shared" si="2"/>
        <v>2419.616</v>
      </c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</row>
    <row r="20" spans="1:116" ht="14" x14ac:dyDescent="0.15">
      <c r="A20" s="105" t="str">
        <f>'Tariffs July 2019'!K14</f>
        <v>Amaysim</v>
      </c>
      <c r="B20" s="106">
        <f>'Tariffs July 2019'!G14</f>
        <v>42188</v>
      </c>
      <c r="C20" s="107">
        <f>91*'Tariffs July 2019'!M14/100</f>
        <v>97.733999999999995</v>
      </c>
      <c r="D20" s="107">
        <f>$C$5*'Tariffs July 2019'!N14/100</f>
        <v>450</v>
      </c>
      <c r="E20" s="107">
        <v>0</v>
      </c>
      <c r="F20" s="107">
        <v>0</v>
      </c>
      <c r="G20" s="107">
        <f t="shared" si="3"/>
        <v>547.73400000000004</v>
      </c>
      <c r="H20" s="108">
        <f t="shared" si="4"/>
        <v>2190.9360000000001</v>
      </c>
      <c r="I20" s="109">
        <f t="shared" si="2"/>
        <v>2410.0296000000003</v>
      </c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</row>
    <row r="21" spans="1:116" ht="14" x14ac:dyDescent="0.15">
      <c r="A21" s="19" t="str">
        <f>'Tariffs July 2019'!K15</f>
        <v>Alinta Energy</v>
      </c>
      <c r="B21" s="106">
        <f>'Tariffs July 2019'!G15</f>
        <v>42185</v>
      </c>
      <c r="C21" s="107">
        <f>91*'Tariffs July 2019'!M15/100</f>
        <v>90.09</v>
      </c>
      <c r="D21" s="107">
        <f>$C$5*'Tariffs July 2019'!N15/100</f>
        <v>463.4</v>
      </c>
      <c r="E21" s="107">
        <v>0</v>
      </c>
      <c r="F21" s="107">
        <v>0</v>
      </c>
      <c r="G21" s="107">
        <f t="shared" si="3"/>
        <v>553.49</v>
      </c>
      <c r="H21" s="108">
        <f t="shared" si="4"/>
        <v>2213.96</v>
      </c>
      <c r="I21" s="109">
        <f t="shared" si="2"/>
        <v>2435.3560000000002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</row>
    <row r="22" spans="1:116" ht="14" x14ac:dyDescent="0.15">
      <c r="A22" s="19" t="str">
        <f>'Tariffs July 2019'!K16</f>
        <v>Q Energy</v>
      </c>
      <c r="B22" s="106">
        <f>'Tariffs July 2019'!G16</f>
        <v>42185</v>
      </c>
      <c r="C22" s="107">
        <f>91*'Tariffs July 2019'!M16/100</f>
        <v>90.09</v>
      </c>
      <c r="D22" s="107">
        <f>$C$5*'Tariffs July 2019'!N16/100</f>
        <v>463</v>
      </c>
      <c r="E22" s="107">
        <v>0</v>
      </c>
      <c r="F22" s="107">
        <v>0</v>
      </c>
      <c r="G22" s="107">
        <f t="shared" si="3"/>
        <v>553.09</v>
      </c>
      <c r="H22" s="108">
        <f t="shared" si="4"/>
        <v>2212.36</v>
      </c>
      <c r="I22" s="109">
        <f t="shared" si="2"/>
        <v>2433.5960000000005</v>
      </c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</row>
    <row r="23" spans="1:116" ht="14" x14ac:dyDescent="0.15">
      <c r="A23" s="19" t="str">
        <f>'Tariffs July 2019'!K17</f>
        <v>1st Energy</v>
      </c>
      <c r="B23" s="106">
        <f>'Tariffs July 2019'!G17</f>
        <v>42185</v>
      </c>
      <c r="C23" s="107">
        <f>91*'Tariffs July 2019'!M17/100</f>
        <v>104.65</v>
      </c>
      <c r="D23" s="107">
        <f>IF($C$5&gt;='Tariffs July 2019'!P17,('Tariffs July 2019'!P17*'Tariffs July 2019'!N17/100),('Bills Jul''19'!$C$5*'Tariffs July 2019'!N17/100))</f>
        <v>294.3</v>
      </c>
      <c r="E23" s="107">
        <v>0</v>
      </c>
      <c r="F23" s="107">
        <f>IF($C$5&gt;'Tariffs July 2019'!P17,(('Bills Jul''19'!$C$5-'Tariffs July 2019'!P17)*'Tariffs July 2019'!Q17/100),0)</f>
        <v>162.5</v>
      </c>
      <c r="G23" s="107">
        <f t="shared" si="3"/>
        <v>561.45000000000005</v>
      </c>
      <c r="H23" s="108">
        <f t="shared" si="4"/>
        <v>2245.8000000000002</v>
      </c>
      <c r="I23" s="109">
        <f t="shared" si="2"/>
        <v>2470.3800000000006</v>
      </c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</row>
    <row r="24" spans="1:116" ht="14" x14ac:dyDescent="0.15">
      <c r="A24" s="19" t="str">
        <f>'Tariffs July 2019'!K18</f>
        <v>ReAmped Energy</v>
      </c>
      <c r="B24" s="106">
        <f>'Tariffs July 2019'!G18</f>
        <v>42185</v>
      </c>
      <c r="C24" s="107">
        <f>91*'Tariffs July 2019'!M18/100</f>
        <v>89.798800000000014</v>
      </c>
      <c r="D24" s="107">
        <f>$C$5*'Tariffs July 2019'!N18/100</f>
        <v>460</v>
      </c>
      <c r="E24" s="107">
        <v>0</v>
      </c>
      <c r="F24" s="107">
        <v>0</v>
      </c>
      <c r="G24" s="107">
        <f t="shared" ref="G24:G25" si="5">SUM(C24:F24)</f>
        <v>549.79880000000003</v>
      </c>
      <c r="H24" s="108">
        <f t="shared" ref="H24:H25" si="6">G24*4</f>
        <v>2199.1952000000001</v>
      </c>
      <c r="I24" s="109">
        <f t="shared" ref="I24:I25" si="7">H24*1.1</f>
        <v>2419.1147200000005</v>
      </c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</row>
    <row r="25" spans="1:116" ht="15" thickBot="1" x14ac:dyDescent="0.2">
      <c r="A25" s="156" t="str">
        <f>'Tariffs July 2019'!K19</f>
        <v>Powerclub</v>
      </c>
      <c r="B25" s="111">
        <f>'Tariffs July 2019'!G19</f>
        <v>42185</v>
      </c>
      <c r="C25" s="112">
        <f>91*'Tariffs July 2019'!M19/100</f>
        <v>76.949600000000004</v>
      </c>
      <c r="D25" s="112">
        <f>$C$5*'Tariffs July 2019'!N19/100</f>
        <v>486.4</v>
      </c>
      <c r="E25" s="112">
        <v>0</v>
      </c>
      <c r="F25" s="112">
        <v>0</v>
      </c>
      <c r="G25" s="112">
        <f t="shared" si="5"/>
        <v>563.34960000000001</v>
      </c>
      <c r="H25" s="113">
        <f t="shared" si="6"/>
        <v>2253.3984</v>
      </c>
      <c r="I25" s="114">
        <f t="shared" si="7"/>
        <v>2478.7382400000001</v>
      </c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</row>
    <row r="26" spans="1:116" ht="14" x14ac:dyDescent="0.15"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</row>
    <row r="27" spans="1:116" ht="15" thickBot="1" x14ac:dyDescent="0.2"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</row>
    <row r="28" spans="1:116" ht="14" x14ac:dyDescent="0.15">
      <c r="A28" s="99" t="s">
        <v>61</v>
      </c>
      <c r="B28" s="100"/>
      <c r="C28" s="100"/>
      <c r="D28" s="115"/>
      <c r="E28" s="115"/>
      <c r="F28" s="115"/>
      <c r="G28" s="116"/>
      <c r="H28" s="100"/>
      <c r="I28" s="101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</row>
    <row r="29" spans="1:116" ht="14" x14ac:dyDescent="0.15">
      <c r="A29" s="103" t="s">
        <v>6</v>
      </c>
      <c r="B29" s="88"/>
      <c r="C29" s="124">
        <v>2000</v>
      </c>
      <c r="D29" s="117"/>
      <c r="E29" s="117"/>
      <c r="F29" s="117"/>
      <c r="G29" s="118"/>
      <c r="H29" s="88"/>
      <c r="I29" s="104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</row>
    <row r="30" spans="1:116" ht="14" x14ac:dyDescent="0.15">
      <c r="A30" s="103" t="s">
        <v>236</v>
      </c>
      <c r="B30" s="88"/>
      <c r="C30" s="125">
        <v>0.85</v>
      </c>
      <c r="D30" s="117"/>
      <c r="E30" s="117"/>
      <c r="F30" s="117"/>
      <c r="G30" s="118"/>
      <c r="H30" s="88"/>
      <c r="I30" s="104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</row>
    <row r="31" spans="1:116" ht="14" x14ac:dyDescent="0.15">
      <c r="A31" s="103" t="s">
        <v>62</v>
      </c>
      <c r="B31" s="88"/>
      <c r="C31" s="125">
        <v>0.15</v>
      </c>
      <c r="D31" s="117"/>
      <c r="E31" s="117"/>
      <c r="F31" s="117"/>
      <c r="G31" s="118"/>
      <c r="H31" s="88"/>
      <c r="I31" s="104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</row>
    <row r="32" spans="1:116" ht="14" x14ac:dyDescent="0.15">
      <c r="A32" s="103"/>
      <c r="B32" s="88"/>
      <c r="C32" s="117"/>
      <c r="D32" s="117"/>
      <c r="E32" s="117"/>
      <c r="F32" s="117"/>
      <c r="G32" s="118"/>
      <c r="H32" s="88"/>
      <c r="I32" s="104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</row>
    <row r="33" spans="1:116" ht="43" customHeight="1" x14ac:dyDescent="0.15">
      <c r="A33" s="203" t="s">
        <v>161</v>
      </c>
      <c r="B33" s="204" t="s">
        <v>157</v>
      </c>
      <c r="C33" s="205" t="s">
        <v>7</v>
      </c>
      <c r="D33" s="205" t="s">
        <v>42</v>
      </c>
      <c r="E33" s="206" t="s">
        <v>44</v>
      </c>
      <c r="F33" s="205" t="s">
        <v>65</v>
      </c>
      <c r="G33" s="205" t="s">
        <v>78</v>
      </c>
      <c r="H33" s="207" t="s">
        <v>66</v>
      </c>
      <c r="I33" s="208" t="s">
        <v>73</v>
      </c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</row>
    <row r="34" spans="1:116" ht="14" x14ac:dyDescent="0.15">
      <c r="A34" s="105" t="str">
        <f>'Tariffs July 2019'!K20</f>
        <v>AGL</v>
      </c>
      <c r="B34" s="106">
        <f>'Tariffs July 2019'!G20</f>
        <v>42187</v>
      </c>
      <c r="C34" s="107">
        <f>91*'Tariffs July 2019'!M20/100</f>
        <v>90.999999999999986</v>
      </c>
      <c r="D34" s="107">
        <f>($C$29*$C$30)*'Tariffs July 2019'!N20/100</f>
        <v>396.56363636363631</v>
      </c>
      <c r="E34" s="107">
        <v>0</v>
      </c>
      <c r="F34" s="107">
        <f>($C$29*$C$31)*'Tariffs July 2019'!AE20/100</f>
        <v>50.4</v>
      </c>
      <c r="G34" s="107">
        <f>SUM(C34:F34)</f>
        <v>537.96363636363628</v>
      </c>
      <c r="H34" s="108">
        <f>G34*4</f>
        <v>2151.8545454545451</v>
      </c>
      <c r="I34" s="109">
        <f t="shared" ref="I34:I49" si="8">H34*1.1</f>
        <v>2367.04</v>
      </c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</row>
    <row r="35" spans="1:116" ht="14" x14ac:dyDescent="0.15">
      <c r="A35" s="105" t="str">
        <f>'Tariffs July 2019'!K21</f>
        <v>Click Energy</v>
      </c>
      <c r="B35" s="106">
        <f>'Tariffs July 2019'!G21</f>
        <v>42188</v>
      </c>
      <c r="C35" s="107">
        <f>91*'Tariffs July 2019'!M21/100</f>
        <v>97.733999999999995</v>
      </c>
      <c r="D35" s="107">
        <f>($C$29*$C$30)*'Tariffs July 2019'!N21/100</f>
        <v>382.5</v>
      </c>
      <c r="E35" s="107">
        <v>0</v>
      </c>
      <c r="F35" s="107">
        <f>($C$29*$C$31)*'Tariffs July 2019'!AE21/100</f>
        <v>58.35</v>
      </c>
      <c r="G35" s="107">
        <f t="shared" ref="G35:G48" si="9">SUM(C35:F35)</f>
        <v>538.58399999999995</v>
      </c>
      <c r="H35" s="108">
        <f t="shared" ref="H35:H49" si="10">G35*4</f>
        <v>2154.3359999999998</v>
      </c>
      <c r="I35" s="109">
        <f t="shared" si="8"/>
        <v>2369.7696000000001</v>
      </c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</row>
    <row r="36" spans="1:116" ht="14" x14ac:dyDescent="0.15">
      <c r="A36" s="105" t="str">
        <f>'Tariffs July 2019'!K22</f>
        <v>Diamond Energy</v>
      </c>
      <c r="B36" s="106">
        <f>'Tariffs July 2019'!G22</f>
        <v>42185</v>
      </c>
      <c r="C36" s="107">
        <f>91*'Tariffs July 2019'!M22/100</f>
        <v>116.91679999999998</v>
      </c>
      <c r="D36" s="107">
        <f>($C$29*$C$30)*'Tariffs July 2019'!N22/100</f>
        <v>380.46</v>
      </c>
      <c r="E36" s="107">
        <v>0</v>
      </c>
      <c r="F36" s="107">
        <f>($C$29*$C$31)*'Tariffs July 2019'!AE22/100</f>
        <v>46.74</v>
      </c>
      <c r="G36" s="107">
        <f t="shared" si="9"/>
        <v>544.1167999999999</v>
      </c>
      <c r="H36" s="108">
        <f t="shared" si="10"/>
        <v>2176.4671999999996</v>
      </c>
      <c r="I36" s="109">
        <f t="shared" si="8"/>
        <v>2394.1139199999998</v>
      </c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</row>
    <row r="37" spans="1:116" ht="14" x14ac:dyDescent="0.15">
      <c r="A37" s="105" t="str">
        <f>'Tariffs July 2019'!K23</f>
        <v>Dodo Power &amp; Gas</v>
      </c>
      <c r="B37" s="106">
        <f>'Tariffs July 2019'!G23</f>
        <v>42185</v>
      </c>
      <c r="C37" s="107">
        <f>91*'Tariffs July 2019'!M23/100</f>
        <v>100.1091</v>
      </c>
      <c r="D37" s="107">
        <f>($C$29*$C$30)*'Tariffs July 2019'!N23/100</f>
        <v>393.04</v>
      </c>
      <c r="E37" s="107">
        <v>0</v>
      </c>
      <c r="F37" s="107">
        <f>($C$29*$C$31)*'Tariffs July 2019'!AE23/100</f>
        <v>52.5</v>
      </c>
      <c r="G37" s="107">
        <f t="shared" si="9"/>
        <v>545.64910000000009</v>
      </c>
      <c r="H37" s="108">
        <f t="shared" si="10"/>
        <v>2182.5964000000004</v>
      </c>
      <c r="I37" s="109">
        <f t="shared" si="8"/>
        <v>2400.8560400000006</v>
      </c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</row>
    <row r="38" spans="1:116" ht="14" x14ac:dyDescent="0.15">
      <c r="A38" s="105" t="str">
        <f>'Tariffs July 2019'!K24</f>
        <v>EnergyAustralia</v>
      </c>
      <c r="B38" s="106">
        <f>'Tariffs July 2019'!G24</f>
        <v>42186</v>
      </c>
      <c r="C38" s="107">
        <f>91*'Tariffs July 2019'!M24/100</f>
        <v>84.629999999999981</v>
      </c>
      <c r="D38" s="107">
        <f>($C$29*$C$30)*'Tariffs July 2019'!N24/100</f>
        <v>405.99090909090904</v>
      </c>
      <c r="E38" s="107">
        <v>0</v>
      </c>
      <c r="F38" s="107">
        <f>($C$29*$C$31)*'Tariffs July 2019'!AE24/100</f>
        <v>57.06</v>
      </c>
      <c r="G38" s="107">
        <f t="shared" si="9"/>
        <v>547.68090909090904</v>
      </c>
      <c r="H38" s="108">
        <f t="shared" si="10"/>
        <v>2190.7236363636362</v>
      </c>
      <c r="I38" s="109">
        <f t="shared" si="8"/>
        <v>2409.7959999999998</v>
      </c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</row>
    <row r="39" spans="1:116" ht="14" x14ac:dyDescent="0.15">
      <c r="A39" s="105" t="str">
        <f>'Tariffs July 2019'!K25</f>
        <v>Energy Locals</v>
      </c>
      <c r="B39" s="106">
        <f>'Tariffs July 2019'!G25</f>
        <v>42187</v>
      </c>
      <c r="C39" s="107">
        <f>91*'Tariffs July 2019'!M25/100</f>
        <v>117.06239999999998</v>
      </c>
      <c r="D39" s="107">
        <f>($C$29*$C$30)*'Tariffs July 2019'!N25/100</f>
        <v>355.45454545454544</v>
      </c>
      <c r="E39" s="107">
        <v>0</v>
      </c>
      <c r="F39" s="107">
        <f>($C$29*$C$31)*'Tariffs July 2019'!AE25/100</f>
        <v>55.909090909090899</v>
      </c>
      <c r="G39" s="107">
        <f t="shared" si="9"/>
        <v>528.42603636363629</v>
      </c>
      <c r="H39" s="108">
        <f t="shared" si="10"/>
        <v>2113.7041454545451</v>
      </c>
      <c r="I39" s="109">
        <f t="shared" si="8"/>
        <v>2325.07456</v>
      </c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</row>
    <row r="40" spans="1:116" ht="14" x14ac:dyDescent="0.15">
      <c r="A40" s="105" t="str">
        <f>'Tariffs July 2019'!K26</f>
        <v>Origin Energy</v>
      </c>
      <c r="B40" s="106">
        <f>'Tariffs July 2019'!G26</f>
        <v>42185</v>
      </c>
      <c r="C40" s="107">
        <f>91*'Tariffs July 2019'!M26/100</f>
        <v>98.48681818181818</v>
      </c>
      <c r="D40" s="107">
        <f>($C$29*$C$30)*'Tariffs July 2019'!N26/100</f>
        <v>385.12727272727273</v>
      </c>
      <c r="E40" s="107">
        <v>0</v>
      </c>
      <c r="F40" s="107">
        <f>($C$29*$C$31)*'Tariffs July 2019'!AE26/100</f>
        <v>46.74</v>
      </c>
      <c r="G40" s="107">
        <f t="shared" si="9"/>
        <v>530.35409090909093</v>
      </c>
      <c r="H40" s="108">
        <f t="shared" si="10"/>
        <v>2121.4163636363637</v>
      </c>
      <c r="I40" s="109">
        <f t="shared" si="8"/>
        <v>2333.5580000000004</v>
      </c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</row>
    <row r="41" spans="1:116" ht="14" x14ac:dyDescent="0.15">
      <c r="A41" s="105" t="str">
        <f>'Tariffs July 2019'!K27</f>
        <v>Powerdirect</v>
      </c>
      <c r="B41" s="106">
        <f>'Tariffs July 2019'!G27</f>
        <v>42185</v>
      </c>
      <c r="C41" s="107">
        <f>91*'Tariffs July 2019'!M27/100</f>
        <v>90.999999999999986</v>
      </c>
      <c r="D41" s="107">
        <f>($C$29*$C$30)*'Tariffs July 2019'!N27/100</f>
        <v>396.56363636363631</v>
      </c>
      <c r="E41" s="107">
        <v>0</v>
      </c>
      <c r="F41" s="107">
        <f>($C$29*$C$31)*'Tariffs July 2019'!AE27/100</f>
        <v>50.4</v>
      </c>
      <c r="G41" s="107">
        <f t="shared" si="9"/>
        <v>537.96363636363628</v>
      </c>
      <c r="H41" s="108">
        <f t="shared" si="10"/>
        <v>2151.8545454545451</v>
      </c>
      <c r="I41" s="109">
        <f t="shared" si="8"/>
        <v>2367.04</v>
      </c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</row>
    <row r="42" spans="1:116" ht="14" x14ac:dyDescent="0.15">
      <c r="A42" s="105" t="str">
        <f>'Tariffs July 2019'!K28</f>
        <v>Simply Energy</v>
      </c>
      <c r="B42" s="106">
        <f>'Tariffs July 2019'!G28</f>
        <v>42185</v>
      </c>
      <c r="C42" s="107">
        <f>91*'Tariffs July 2019'!M28/100</f>
        <v>87.393090909090901</v>
      </c>
      <c r="D42" s="107">
        <f>($C$29*$C$30)*'Tariffs July 2019'!N28/100</f>
        <v>368.9</v>
      </c>
      <c r="E42" s="107">
        <v>0</v>
      </c>
      <c r="F42" s="107">
        <f>($C$29*$C$31)*'Tariffs July 2019'!AE28/100</f>
        <v>51.409090909090907</v>
      </c>
      <c r="G42" s="107">
        <f t="shared" si="9"/>
        <v>507.70218181818177</v>
      </c>
      <c r="H42" s="108">
        <f t="shared" si="10"/>
        <v>2030.8087272727271</v>
      </c>
      <c r="I42" s="109">
        <f t="shared" si="8"/>
        <v>2233.8896</v>
      </c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</row>
    <row r="43" spans="1:116" ht="14" x14ac:dyDescent="0.15">
      <c r="A43" s="105" t="str">
        <f>'Tariffs July 2019'!K29</f>
        <v>Mojo Power</v>
      </c>
      <c r="B43" s="106">
        <f>'Tariffs July 2019'!G29</f>
        <v>41859</v>
      </c>
      <c r="C43" s="107">
        <f>91*'Tariffs July 2019'!M29/100</f>
        <v>90.09</v>
      </c>
      <c r="D43" s="107">
        <f>($C$29*$C$30)*'Tariffs July 2019'!N29/100</f>
        <v>393.55</v>
      </c>
      <c r="E43" s="107">
        <v>0</v>
      </c>
      <c r="F43" s="107">
        <f>($C$29*$C$31)*'Tariffs July 2019'!AE29/100</f>
        <v>57</v>
      </c>
      <c r="G43" s="107">
        <f t="shared" si="9"/>
        <v>540.64</v>
      </c>
      <c r="H43" s="108">
        <f t="shared" si="10"/>
        <v>2162.56</v>
      </c>
      <c r="I43" s="109">
        <f t="shared" si="8"/>
        <v>2378.8160000000003</v>
      </c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</row>
    <row r="44" spans="1:116" ht="14" x14ac:dyDescent="0.15">
      <c r="A44" s="105" t="str">
        <f>'Tariffs July 2019'!K30</f>
        <v>Powershop</v>
      </c>
      <c r="B44" s="106">
        <f>'Tariffs July 2019'!G30</f>
        <v>42185</v>
      </c>
      <c r="C44" s="107">
        <f>91*'Tariffs July 2019'!M30/100</f>
        <v>97.825000000000003</v>
      </c>
      <c r="D44" s="107">
        <f>($C$29*$C$30)*'Tariffs July 2019'!N30/100</f>
        <v>387.6</v>
      </c>
      <c r="E44" s="107">
        <v>0</v>
      </c>
      <c r="F44" s="107">
        <f>($C$29*$C$31)*'Tariffs July 2019'!AE30/100</f>
        <v>56.1</v>
      </c>
      <c r="G44" s="107">
        <f t="shared" si="9"/>
        <v>541.52499999999998</v>
      </c>
      <c r="H44" s="108">
        <f t="shared" si="10"/>
        <v>2166.1</v>
      </c>
      <c r="I44" s="109">
        <f t="shared" si="8"/>
        <v>2382.71</v>
      </c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</row>
    <row r="45" spans="1:116" ht="14" x14ac:dyDescent="0.15">
      <c r="A45" s="105" t="str">
        <f>'Tariffs July 2019'!K31</f>
        <v>Red Energy</v>
      </c>
      <c r="B45" s="106">
        <f>'Tariffs July 2019'!G31</f>
        <v>42185</v>
      </c>
      <c r="C45" s="107">
        <f>91*'Tariffs July 2019'!M31/100</f>
        <v>97.37</v>
      </c>
      <c r="D45" s="107">
        <f>($C$29*$C$30)*'Tariffs July 2019'!N31/100</f>
        <v>386.98181818181814</v>
      </c>
      <c r="E45" s="107">
        <v>0</v>
      </c>
      <c r="F45" s="107">
        <f>($C$29*$C$31)*'Tariffs July 2019'!AE31/100</f>
        <v>54.954545454545453</v>
      </c>
      <c r="G45" s="107">
        <f t="shared" si="9"/>
        <v>539.30636363636359</v>
      </c>
      <c r="H45" s="108">
        <f t="shared" si="10"/>
        <v>2157.2254545454543</v>
      </c>
      <c r="I45" s="109">
        <f t="shared" si="8"/>
        <v>2372.9479999999999</v>
      </c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</row>
    <row r="46" spans="1:116" ht="14" x14ac:dyDescent="0.15">
      <c r="A46" s="105" t="str">
        <f>'Tariffs July 2019'!K32</f>
        <v>Amaysim</v>
      </c>
      <c r="B46" s="106">
        <f>'Tariffs July 2019'!G32</f>
        <v>42188</v>
      </c>
      <c r="C46" s="107">
        <f>91*'Tariffs July 2019'!M32/100</f>
        <v>97.733999999999995</v>
      </c>
      <c r="D46" s="107">
        <f>($C$29*$C$30)*'Tariffs July 2019'!N32/100</f>
        <v>382.5</v>
      </c>
      <c r="E46" s="107">
        <v>0</v>
      </c>
      <c r="F46" s="107">
        <f>($C$29*$C$31)*'Tariffs July 2019'!AE32/100</f>
        <v>58.35</v>
      </c>
      <c r="G46" s="107">
        <f t="shared" si="9"/>
        <v>538.58399999999995</v>
      </c>
      <c r="H46" s="108">
        <f t="shared" si="10"/>
        <v>2154.3359999999998</v>
      </c>
      <c r="I46" s="109">
        <f t="shared" si="8"/>
        <v>2369.7696000000001</v>
      </c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</row>
    <row r="47" spans="1:116" ht="14" x14ac:dyDescent="0.15">
      <c r="A47" s="19" t="str">
        <f>'Tariffs July 2019'!K33</f>
        <v>Alinta Energy</v>
      </c>
      <c r="B47" s="106">
        <f>'Tariffs July 2019'!G33</f>
        <v>42185</v>
      </c>
      <c r="C47" s="107">
        <f>91*'Tariffs July 2019'!M33/100</f>
        <v>92.547000000000011</v>
      </c>
      <c r="D47" s="107">
        <f>($C$29*$C$30)*'Tariffs July 2019'!N33/100</f>
        <v>393.89</v>
      </c>
      <c r="E47" s="107">
        <v>0</v>
      </c>
      <c r="F47" s="107">
        <f>($C$29*$C$31)*'Tariffs July 2019'!AE33/100</f>
        <v>50.280000000000008</v>
      </c>
      <c r="G47" s="107">
        <f t="shared" si="9"/>
        <v>536.71699999999998</v>
      </c>
      <c r="H47" s="108">
        <f t="shared" si="10"/>
        <v>2146.8679999999999</v>
      </c>
      <c r="I47" s="109">
        <f t="shared" si="8"/>
        <v>2361.5548000000003</v>
      </c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</row>
    <row r="48" spans="1:116" ht="14" x14ac:dyDescent="0.15">
      <c r="A48" s="19" t="str">
        <f>'Tariffs July 2019'!K34</f>
        <v>Q Energy</v>
      </c>
      <c r="B48" s="106">
        <f>'Tariffs July 2019'!G34</f>
        <v>42185</v>
      </c>
      <c r="C48" s="107">
        <f>91*'Tariffs July 2019'!M34/100</f>
        <v>90.09</v>
      </c>
      <c r="D48" s="107">
        <f>($C$29*$C$30)*'Tariffs July 2019'!N34/100</f>
        <v>393.55</v>
      </c>
      <c r="E48" s="107">
        <v>0</v>
      </c>
      <c r="F48" s="107">
        <f>($C$29*$C$31)*'Tariffs July 2019'!AE34/100</f>
        <v>57</v>
      </c>
      <c r="G48" s="107">
        <f t="shared" si="9"/>
        <v>540.64</v>
      </c>
      <c r="H48" s="108">
        <f t="shared" si="10"/>
        <v>2162.56</v>
      </c>
      <c r="I48" s="109">
        <f t="shared" si="8"/>
        <v>2378.8160000000003</v>
      </c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</row>
    <row r="49" spans="1:116" ht="14" x14ac:dyDescent="0.15">
      <c r="A49" s="19" t="str">
        <f>'Tariffs July 2019'!K35</f>
        <v>1st Energy</v>
      </c>
      <c r="B49" s="106">
        <f>'Tariffs July 2019'!G35</f>
        <v>42185</v>
      </c>
      <c r="C49" s="107">
        <f>91*'Tariffs July 2019'!M35/100</f>
        <v>109.2</v>
      </c>
      <c r="D49" s="107">
        <f>IF($C$29*$C$30&gt;='Tariffs July 2019'!P35,('Tariffs July 2019'!P35*'Tariffs July 2019'!N35/100),(('Bills Jul''19'!$C$29*'Bills Jul''19'!$C$30)*'Tariffs July 2019'!N35/100))</f>
        <v>294.3</v>
      </c>
      <c r="E49" s="107">
        <f>IF((C29*C30&lt;'Tariffs July 2019'!P35),(0),('Bills Jul''19'!C29*C30-'Tariffs July 2019'!P35)*'Tariffs July 2019'!Q35/100)</f>
        <v>87.5</v>
      </c>
      <c r="F49" s="107">
        <f>($C$29*$C$31)*'Tariffs July 2019'!AE35/100</f>
        <v>46.5</v>
      </c>
      <c r="G49" s="107">
        <f>SUM(C49:F49)</f>
        <v>537.5</v>
      </c>
      <c r="H49" s="108">
        <f t="shared" si="10"/>
        <v>2150</v>
      </c>
      <c r="I49" s="109">
        <f t="shared" si="8"/>
        <v>2365</v>
      </c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</row>
    <row r="50" spans="1:116" ht="15" thickBot="1" x14ac:dyDescent="0.2">
      <c r="A50" s="156" t="str">
        <f>'Tariffs July 2019'!K36</f>
        <v>ReAmped Energy</v>
      </c>
      <c r="B50" s="111">
        <f>'Tariffs July 2019'!G36</f>
        <v>42185</v>
      </c>
      <c r="C50" s="112">
        <f>91*'Tariffs July 2019'!M36/100</f>
        <v>96.915000000000006</v>
      </c>
      <c r="D50" s="112">
        <f>($C$29*$C$30)*'Tariffs July 2019'!N36/100</f>
        <v>391</v>
      </c>
      <c r="E50" s="112">
        <v>0</v>
      </c>
      <c r="F50" s="112">
        <f>($C$29*$C$31)*'Tariffs July 2019'!AE36/100</f>
        <v>54</v>
      </c>
      <c r="G50" s="112">
        <f t="shared" ref="G50" si="11">SUM(C50:F50)</f>
        <v>541.91499999999996</v>
      </c>
      <c r="H50" s="113">
        <f t="shared" ref="H50" si="12">G50*4</f>
        <v>2167.66</v>
      </c>
      <c r="I50" s="114">
        <f t="shared" ref="I50" si="13">H50*1.1</f>
        <v>2384.4259999999999</v>
      </c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</row>
    <row r="51" spans="1:116" ht="14" x14ac:dyDescent="0.15">
      <c r="B51" s="162"/>
      <c r="C51" s="163"/>
      <c r="D51" s="163"/>
      <c r="E51" s="163"/>
      <c r="F51" s="163"/>
      <c r="G51" s="163"/>
      <c r="H51" s="164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</row>
    <row r="52" spans="1:116" ht="15" thickBot="1" x14ac:dyDescent="0.2"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</row>
    <row r="53" spans="1:116" ht="14" x14ac:dyDescent="0.15">
      <c r="A53" s="99" t="s">
        <v>67</v>
      </c>
      <c r="B53" s="100"/>
      <c r="C53" s="100"/>
      <c r="D53" s="115"/>
      <c r="E53" s="115"/>
      <c r="F53" s="115"/>
      <c r="G53" s="116"/>
      <c r="H53" s="100"/>
      <c r="I53" s="101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</row>
    <row r="54" spans="1:116" ht="14" x14ac:dyDescent="0.15">
      <c r="A54" s="103" t="s">
        <v>6</v>
      </c>
      <c r="B54" s="88"/>
      <c r="C54" s="124">
        <v>2000</v>
      </c>
      <c r="D54" s="117"/>
      <c r="E54" s="117"/>
      <c r="F54" s="117"/>
      <c r="G54" s="118"/>
      <c r="H54" s="88"/>
      <c r="I54" s="104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</row>
    <row r="55" spans="1:116" ht="14" x14ac:dyDescent="0.15">
      <c r="A55" s="103" t="s">
        <v>236</v>
      </c>
      <c r="B55" s="88"/>
      <c r="C55" s="125">
        <v>0.85</v>
      </c>
      <c r="D55" s="117"/>
      <c r="E55" s="117"/>
      <c r="F55" s="117"/>
      <c r="G55" s="118"/>
      <c r="H55" s="88"/>
      <c r="I55" s="104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</row>
    <row r="56" spans="1:116" ht="14" x14ac:dyDescent="0.15">
      <c r="A56" s="103" t="s">
        <v>62</v>
      </c>
      <c r="B56" s="88"/>
      <c r="C56" s="125">
        <v>0.15</v>
      </c>
      <c r="D56" s="117"/>
      <c r="E56" s="117"/>
      <c r="F56" s="117"/>
      <c r="G56" s="118"/>
      <c r="H56" s="88"/>
      <c r="I56" s="104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</row>
    <row r="57" spans="1:116" ht="14" x14ac:dyDescent="0.15">
      <c r="A57" s="103"/>
      <c r="B57" s="88"/>
      <c r="C57" s="117"/>
      <c r="D57" s="117"/>
      <c r="E57" s="117"/>
      <c r="F57" s="117"/>
      <c r="G57" s="118"/>
      <c r="H57" s="88"/>
      <c r="I57" s="104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</row>
    <row r="58" spans="1:116" ht="43" customHeight="1" x14ac:dyDescent="0.15">
      <c r="A58" s="203" t="s">
        <v>161</v>
      </c>
      <c r="B58" s="204" t="s">
        <v>157</v>
      </c>
      <c r="C58" s="205" t="s">
        <v>7</v>
      </c>
      <c r="D58" s="205" t="s">
        <v>42</v>
      </c>
      <c r="E58" s="206" t="s">
        <v>44</v>
      </c>
      <c r="F58" s="205" t="s">
        <v>65</v>
      </c>
      <c r="G58" s="205" t="s">
        <v>78</v>
      </c>
      <c r="H58" s="207" t="s">
        <v>66</v>
      </c>
      <c r="I58" s="208" t="s">
        <v>73</v>
      </c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</row>
    <row r="59" spans="1:116" ht="14" x14ac:dyDescent="0.15">
      <c r="A59" s="105" t="str">
        <f>'Tariffs July 2019'!K37</f>
        <v>AGL</v>
      </c>
      <c r="B59" s="106">
        <f>'Tariffs July 2019'!G37</f>
        <v>42187</v>
      </c>
      <c r="C59" s="107">
        <f>91*'Tariffs July 2019'!M37/100</f>
        <v>90.999999999999986</v>
      </c>
      <c r="D59" s="107">
        <f>($C$54*$C$55)*'Tariffs July 2019'!N37/100</f>
        <v>396.56363636363631</v>
      </c>
      <c r="E59" s="107">
        <v>0</v>
      </c>
      <c r="F59" s="107">
        <f>($C$54*$C$56)*'Tariffs July 2019'!AE37/100</f>
        <v>56.86363636363636</v>
      </c>
      <c r="G59" s="107">
        <f>SUM(C59:F59)</f>
        <v>544.42727272727268</v>
      </c>
      <c r="H59" s="108">
        <f>G59*4</f>
        <v>2177.7090909090907</v>
      </c>
      <c r="I59" s="109">
        <f t="shared" ref="I59:I74" si="14">H59*1.1</f>
        <v>2395.48</v>
      </c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</row>
    <row r="60" spans="1:116" ht="14" x14ac:dyDescent="0.15">
      <c r="A60" s="105" t="str">
        <f>'Tariffs July 2019'!K38</f>
        <v>Click Energy</v>
      </c>
      <c r="B60" s="106">
        <f>'Tariffs July 2019'!G38</f>
        <v>42188</v>
      </c>
      <c r="C60" s="107">
        <f>91*'Tariffs July 2019'!M38/100</f>
        <v>97.733999999999995</v>
      </c>
      <c r="D60" s="107">
        <f>($C$54*$C$55)*'Tariffs July 2019'!N38/100</f>
        <v>382.5</v>
      </c>
      <c r="E60" s="107">
        <v>0</v>
      </c>
      <c r="F60" s="107">
        <f>($C$54*$C$56)*'Tariffs July 2019'!AE38/100</f>
        <v>58.35</v>
      </c>
      <c r="G60" s="107">
        <f t="shared" ref="G60:G74" si="15">SUM(C60:F60)</f>
        <v>538.58399999999995</v>
      </c>
      <c r="H60" s="108">
        <f t="shared" ref="H60:H74" si="16">G60*4</f>
        <v>2154.3359999999998</v>
      </c>
      <c r="I60" s="109">
        <f t="shared" si="14"/>
        <v>2369.7696000000001</v>
      </c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</row>
    <row r="61" spans="1:116" ht="14" x14ac:dyDescent="0.15">
      <c r="A61" s="105" t="str">
        <f>'Tariffs July 2019'!K39</f>
        <v>Diamond Energy</v>
      </c>
      <c r="B61" s="106">
        <f>'Tariffs July 2019'!G39</f>
        <v>42185</v>
      </c>
      <c r="C61" s="107">
        <f>91*'Tariffs July 2019'!M39/100</f>
        <v>116.91679999999998</v>
      </c>
      <c r="D61" s="107">
        <f>($C$54*$C$55)*'Tariffs July 2019'!N39/100</f>
        <v>380.46</v>
      </c>
      <c r="E61" s="107">
        <v>0</v>
      </c>
      <c r="F61" s="107">
        <f>($C$54*$C$56)*'Tariffs July 2019'!AE39/100</f>
        <v>56.85</v>
      </c>
      <c r="G61" s="107">
        <f t="shared" si="15"/>
        <v>554.22679999999991</v>
      </c>
      <c r="H61" s="108">
        <f t="shared" si="16"/>
        <v>2216.9071999999996</v>
      </c>
      <c r="I61" s="109">
        <f t="shared" si="14"/>
        <v>2438.5979199999997</v>
      </c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</row>
    <row r="62" spans="1:116" ht="14" x14ac:dyDescent="0.15">
      <c r="A62" s="105" t="str">
        <f>'Tariffs July 2019'!K40</f>
        <v>Dodo Power &amp; Gas</v>
      </c>
      <c r="B62" s="106">
        <f>'Tariffs July 2019'!G40</f>
        <v>42185</v>
      </c>
      <c r="C62" s="107">
        <f>91*'Tariffs July 2019'!M40/100</f>
        <v>100.10827272727272</v>
      </c>
      <c r="D62" s="107">
        <f>($C$54*$C$55)*'Tariffs July 2019'!N40/100</f>
        <v>393.04</v>
      </c>
      <c r="E62" s="107">
        <v>0</v>
      </c>
      <c r="F62" s="107">
        <f>($C$54*$C$56)*'Tariffs July 2019'!AE40/100</f>
        <v>52.5</v>
      </c>
      <c r="G62" s="107">
        <f t="shared" si="15"/>
        <v>545.6482727272728</v>
      </c>
      <c r="H62" s="108">
        <f t="shared" si="16"/>
        <v>2182.5930909090912</v>
      </c>
      <c r="I62" s="109">
        <f t="shared" si="14"/>
        <v>2400.8524000000007</v>
      </c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</row>
    <row r="63" spans="1:116" ht="14" x14ac:dyDescent="0.15">
      <c r="A63" s="105" t="str">
        <f>'Tariffs July 2019'!K41</f>
        <v>EnergyAustralia</v>
      </c>
      <c r="B63" s="106">
        <f>'Tariffs July 2019'!G41</f>
        <v>42214</v>
      </c>
      <c r="C63" s="107">
        <f>91*'Tariffs July 2019'!M41/100</f>
        <v>84.629999999999981</v>
      </c>
      <c r="D63" s="107">
        <f>($C$54*$C$55)*'Tariffs July 2019'!N41/100</f>
        <v>405.99090909090904</v>
      </c>
      <c r="E63" s="107">
        <v>0</v>
      </c>
      <c r="F63" s="107">
        <f>($C$54*$C$56)*'Tariffs July 2019'!AE41/100</f>
        <v>57.054545454545462</v>
      </c>
      <c r="G63" s="107">
        <f t="shared" si="15"/>
        <v>547.6754545454545</v>
      </c>
      <c r="H63" s="108">
        <f t="shared" si="16"/>
        <v>2190.701818181818</v>
      </c>
      <c r="I63" s="109">
        <f t="shared" si="14"/>
        <v>2409.7719999999999</v>
      </c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</row>
    <row r="64" spans="1:116" ht="14" x14ac:dyDescent="0.15">
      <c r="A64" s="105" t="str">
        <f>'Tariffs July 2019'!K42</f>
        <v>Energy Locals</v>
      </c>
      <c r="B64" s="106">
        <f>'Tariffs July 2019'!G42</f>
        <v>42207</v>
      </c>
      <c r="C64" s="107">
        <f>91*'Tariffs July 2019'!M42/100</f>
        <v>117.06239999999998</v>
      </c>
      <c r="D64" s="107">
        <f>($C$54*$C$55)*'Tariffs July 2019'!N42/100</f>
        <v>355.45454545454544</v>
      </c>
      <c r="E64" s="107">
        <v>0</v>
      </c>
      <c r="F64" s="107">
        <f>($C$54*$C$56)*'Tariffs July 2019'!AE42/100</f>
        <v>57.27</v>
      </c>
      <c r="G64" s="107">
        <f t="shared" si="15"/>
        <v>529.78694545454539</v>
      </c>
      <c r="H64" s="108">
        <f t="shared" si="16"/>
        <v>2119.1477818181816</v>
      </c>
      <c r="I64" s="109">
        <f t="shared" si="14"/>
        <v>2331.0625599999998</v>
      </c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</row>
    <row r="65" spans="1:116" ht="14" x14ac:dyDescent="0.15">
      <c r="A65" s="105" t="str">
        <f>'Tariffs July 2019'!K43</f>
        <v>Origin Energy</v>
      </c>
      <c r="B65" s="106">
        <f>'Tariffs July 2019'!G43</f>
        <v>42185</v>
      </c>
      <c r="C65" s="107">
        <f>91*'Tariffs July 2019'!M43/100</f>
        <v>98.48681818181818</v>
      </c>
      <c r="D65" s="107">
        <f>($C$54*$C$55)*'Tariffs July 2019'!N43/100</f>
        <v>385.12727272727273</v>
      </c>
      <c r="E65" s="107">
        <v>0</v>
      </c>
      <c r="F65" s="107">
        <f>($C$54*$C$56)*'Tariffs July 2019'!AE43/100</f>
        <v>56.86363636363636</v>
      </c>
      <c r="G65" s="107">
        <f t="shared" si="15"/>
        <v>540.47772727272729</v>
      </c>
      <c r="H65" s="108">
        <f t="shared" si="16"/>
        <v>2161.9109090909092</v>
      </c>
      <c r="I65" s="109">
        <f t="shared" si="14"/>
        <v>2378.1020000000003</v>
      </c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</row>
    <row r="66" spans="1:116" ht="14" x14ac:dyDescent="0.15">
      <c r="A66" s="105" t="str">
        <f>'Tariffs July 2019'!K44</f>
        <v>Powerdirect</v>
      </c>
      <c r="B66" s="106">
        <f>'Tariffs July 2019'!G44</f>
        <v>42185</v>
      </c>
      <c r="C66" s="107">
        <f>91*'Tariffs July 2019'!M44/100</f>
        <v>90.999999999999986</v>
      </c>
      <c r="D66" s="107">
        <f>($C$54*$C$55)*'Tariffs July 2019'!N44/100</f>
        <v>396.56363636363631</v>
      </c>
      <c r="E66" s="107">
        <v>0</v>
      </c>
      <c r="F66" s="107">
        <f>($C$54*$C$56)*'Tariffs July 2019'!AE44/100</f>
        <v>56.86363636363636</v>
      </c>
      <c r="G66" s="107">
        <f t="shared" si="15"/>
        <v>544.42727272727268</v>
      </c>
      <c r="H66" s="108">
        <f t="shared" si="16"/>
        <v>2177.7090909090907</v>
      </c>
      <c r="I66" s="109">
        <f t="shared" si="14"/>
        <v>2395.48</v>
      </c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</row>
    <row r="67" spans="1:116" ht="14" x14ac:dyDescent="0.15">
      <c r="A67" s="105" t="str">
        <f>'Tariffs July 2019'!K45</f>
        <v>Simply Energy</v>
      </c>
      <c r="B67" s="106">
        <f>'Tariffs July 2019'!G45</f>
        <v>42185</v>
      </c>
      <c r="C67" s="107">
        <f>91*'Tariffs July 2019'!M45/100</f>
        <v>87.393090909090901</v>
      </c>
      <c r="D67" s="107">
        <f>($C$54*$C$55)*'Tariffs July 2019'!N45/100</f>
        <v>368.9</v>
      </c>
      <c r="E67" s="107">
        <v>0</v>
      </c>
      <c r="F67" s="107">
        <f>($C$54*$C$56)*'Tariffs July 2019'!AE45/100</f>
        <v>59.290909090909089</v>
      </c>
      <c r="G67" s="107">
        <f t="shared" si="15"/>
        <v>515.58399999999995</v>
      </c>
      <c r="H67" s="108">
        <f t="shared" si="16"/>
        <v>2062.3359999999998</v>
      </c>
      <c r="I67" s="109">
        <f t="shared" si="14"/>
        <v>2268.5695999999998</v>
      </c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</row>
    <row r="68" spans="1:116" ht="14" x14ac:dyDescent="0.15">
      <c r="A68" s="105" t="str">
        <f>'Tariffs July 2019'!K46</f>
        <v>Mojo Power</v>
      </c>
      <c r="B68" s="106">
        <f>'Tariffs July 2019'!G46</f>
        <v>41859</v>
      </c>
      <c r="C68" s="107">
        <f>91*'Tariffs July 2019'!M46/100</f>
        <v>90.09</v>
      </c>
      <c r="D68" s="107">
        <f>($C$54*$C$55)*'Tariffs July 2019'!N46/100</f>
        <v>393.55</v>
      </c>
      <c r="E68" s="107">
        <v>0</v>
      </c>
      <c r="F68" s="107">
        <f>($C$54*$C$56)*'Tariffs July 2019'!AE46/100</f>
        <v>57</v>
      </c>
      <c r="G68" s="107">
        <f t="shared" si="15"/>
        <v>540.64</v>
      </c>
      <c r="H68" s="108">
        <f t="shared" si="16"/>
        <v>2162.56</v>
      </c>
      <c r="I68" s="109">
        <f t="shared" si="14"/>
        <v>2378.8160000000003</v>
      </c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</row>
    <row r="69" spans="1:116" ht="14" x14ac:dyDescent="0.15">
      <c r="A69" s="105" t="str">
        <f>'Tariffs July 2019'!K47</f>
        <v>Powershop</v>
      </c>
      <c r="B69" s="106">
        <f>'Tariffs July 2019'!G47</f>
        <v>42185</v>
      </c>
      <c r="C69" s="107">
        <f>91*'Tariffs July 2019'!M47/100</f>
        <v>97.825000000000003</v>
      </c>
      <c r="D69" s="107">
        <f>($C$54*$C$55)*'Tariffs July 2019'!N47/100</f>
        <v>387.6</v>
      </c>
      <c r="E69" s="107">
        <v>0</v>
      </c>
      <c r="F69" s="107">
        <f>($C$54*$C$56)*'Tariffs July 2019'!AE47/100</f>
        <v>56.1</v>
      </c>
      <c r="G69" s="107">
        <f t="shared" si="15"/>
        <v>541.52499999999998</v>
      </c>
      <c r="H69" s="108">
        <f t="shared" si="16"/>
        <v>2166.1</v>
      </c>
      <c r="I69" s="109">
        <f t="shared" si="14"/>
        <v>2382.71</v>
      </c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</row>
    <row r="70" spans="1:116" ht="14" x14ac:dyDescent="0.15">
      <c r="A70" s="105" t="str">
        <f>'Tariffs July 2019'!K48</f>
        <v>Red Energy</v>
      </c>
      <c r="B70" s="106">
        <f>'Tariffs July 2019'!G48</f>
        <v>42185</v>
      </c>
      <c r="C70" s="107">
        <f>91*'Tariffs July 2019'!M48/100</f>
        <v>97.37</v>
      </c>
      <c r="D70" s="107">
        <f>($C$54*$C$55)*'Tariffs July 2019'!N48/100</f>
        <v>386.98181818181814</v>
      </c>
      <c r="E70" s="107">
        <v>0</v>
      </c>
      <c r="F70" s="107">
        <f>($C$54*$C$56)*'Tariffs July 2019'!AE48/100</f>
        <v>54.954545454545453</v>
      </c>
      <c r="G70" s="107">
        <f t="shared" si="15"/>
        <v>539.30636363636359</v>
      </c>
      <c r="H70" s="108">
        <f t="shared" si="16"/>
        <v>2157.2254545454543</v>
      </c>
      <c r="I70" s="109">
        <f t="shared" si="14"/>
        <v>2372.9479999999999</v>
      </c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</row>
    <row r="71" spans="1:116" ht="14" x14ac:dyDescent="0.15">
      <c r="A71" s="105" t="str">
        <f>'Tariffs July 2019'!K49</f>
        <v>Amaysim</v>
      </c>
      <c r="B71" s="106">
        <f>'Tariffs July 2019'!G49</f>
        <v>42188</v>
      </c>
      <c r="C71" s="107">
        <f>91*'Tariffs July 2019'!M49/100</f>
        <v>97.733999999999995</v>
      </c>
      <c r="D71" s="107">
        <f>($C$54*$C$55)*'Tariffs July 2019'!N49/100</f>
        <v>382.5</v>
      </c>
      <c r="E71" s="107">
        <v>0</v>
      </c>
      <c r="F71" s="107">
        <f>($C$54*$C$56)*'Tariffs July 2019'!AE49/100</f>
        <v>58.35</v>
      </c>
      <c r="G71" s="107">
        <f t="shared" si="15"/>
        <v>538.58399999999995</v>
      </c>
      <c r="H71" s="108">
        <f t="shared" si="16"/>
        <v>2154.3359999999998</v>
      </c>
      <c r="I71" s="109">
        <f t="shared" si="14"/>
        <v>2369.7696000000001</v>
      </c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</row>
    <row r="72" spans="1:116" ht="14" x14ac:dyDescent="0.15">
      <c r="A72" s="19" t="str">
        <f>'Tariffs July 2019'!K50</f>
        <v>Alinta Energy</v>
      </c>
      <c r="B72" s="106">
        <f>'Tariffs July 2019'!G50</f>
        <v>42185</v>
      </c>
      <c r="C72" s="107">
        <f>91*'Tariffs July 2019'!M50/100</f>
        <v>92.547000000000011</v>
      </c>
      <c r="D72" s="107">
        <f>($C$54*$C$55)*'Tariffs July 2019'!N50/100</f>
        <v>393.89</v>
      </c>
      <c r="E72" s="107">
        <v>0</v>
      </c>
      <c r="F72" s="107">
        <f>($C$54*$C$56)*'Tariffs July 2019'!AE50/100</f>
        <v>57</v>
      </c>
      <c r="G72" s="107">
        <f t="shared" si="15"/>
        <v>543.43700000000001</v>
      </c>
      <c r="H72" s="108">
        <f t="shared" si="16"/>
        <v>2173.748</v>
      </c>
      <c r="I72" s="109">
        <f t="shared" si="14"/>
        <v>2391.1228000000001</v>
      </c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</row>
    <row r="73" spans="1:116" ht="14" x14ac:dyDescent="0.15">
      <c r="A73" s="105" t="str">
        <f>'Tariffs July 2019'!K51</f>
        <v>Q Energy</v>
      </c>
      <c r="B73" s="106">
        <f>'Tariffs July 2019'!G51</f>
        <v>42186</v>
      </c>
      <c r="C73" s="107">
        <f>91*'Tariffs July 2019'!M51/100</f>
        <v>90.09</v>
      </c>
      <c r="D73" s="107">
        <f>($C$54*$C$55)*'Tariffs July 2019'!N51/100</f>
        <v>393.55</v>
      </c>
      <c r="E73" s="107">
        <v>0</v>
      </c>
      <c r="F73" s="107">
        <f>($C$54*$C$56)*'Tariffs July 2019'!AE51/100</f>
        <v>57</v>
      </c>
      <c r="G73" s="107">
        <f t="shared" si="15"/>
        <v>540.64</v>
      </c>
      <c r="H73" s="108">
        <f t="shared" si="16"/>
        <v>2162.56</v>
      </c>
      <c r="I73" s="109">
        <f t="shared" si="14"/>
        <v>2378.8160000000003</v>
      </c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</row>
    <row r="74" spans="1:116" ht="14" x14ac:dyDescent="0.15">
      <c r="A74" s="19" t="str">
        <f>'Tariffs July 2019'!K52</f>
        <v>1st Energy</v>
      </c>
      <c r="B74" s="106">
        <f>'Tariffs July 2019'!G52</f>
        <v>42185</v>
      </c>
      <c r="C74" s="107">
        <f>91*'Tariffs July 2019'!M52/100</f>
        <v>109.2</v>
      </c>
      <c r="D74" s="107">
        <f>IF($C$54*$C$54&gt;='Tariffs July 2019'!P52,('Tariffs July 2019'!P52*'Tariffs July 2019'!N52/100),(('Bills Jul''19'!$C$54*'Bills Jul''19'!$C$55)*'Tariffs July 2019'!N52/100))</f>
        <v>294.3</v>
      </c>
      <c r="E74" s="107">
        <f>IF((C54*C55&lt;'Tariffs July 2019'!P52),(0),('Bills Jul''19'!C54*C55-'Tariffs July 2019'!P52)*'Tariffs July 2019'!Q52/100)</f>
        <v>87.5</v>
      </c>
      <c r="F74" s="107">
        <f>($C$54*$C$56)*'Tariffs July 2019'!AE52/100</f>
        <v>55.5</v>
      </c>
      <c r="G74" s="107">
        <f t="shared" si="15"/>
        <v>546.5</v>
      </c>
      <c r="H74" s="108">
        <f t="shared" si="16"/>
        <v>2186</v>
      </c>
      <c r="I74" s="109">
        <f t="shared" si="14"/>
        <v>2404.6000000000004</v>
      </c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</row>
    <row r="75" spans="1:116" ht="15" thickBot="1" x14ac:dyDescent="0.2">
      <c r="A75" s="156" t="str">
        <f>'Tariffs July 2019'!K53</f>
        <v>ReAmped Energy</v>
      </c>
      <c r="B75" s="111">
        <f>'Tariffs July 2019'!G53</f>
        <v>42185</v>
      </c>
      <c r="C75" s="112">
        <f>91*'Tariffs July 2019'!M53/100</f>
        <v>96.915000000000006</v>
      </c>
      <c r="D75" s="112">
        <f>($C$54*$C$55)*'Tariffs July 2019'!N53/100</f>
        <v>391</v>
      </c>
      <c r="E75" s="112">
        <v>0</v>
      </c>
      <c r="F75" s="112">
        <f>($C$54*$C$56)*'Tariffs July 2019'!AE53/100</f>
        <v>54</v>
      </c>
      <c r="G75" s="112">
        <f t="shared" ref="G75" si="17">SUM(C75:F75)</f>
        <v>541.91499999999996</v>
      </c>
      <c r="H75" s="113">
        <f t="shared" ref="H75" si="18">G75*4</f>
        <v>2167.66</v>
      </c>
      <c r="I75" s="114">
        <f t="shared" ref="I75" si="19">H75*1.1</f>
        <v>2384.4259999999999</v>
      </c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</row>
    <row r="76" spans="1:116" ht="14" x14ac:dyDescent="0.15"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</row>
    <row r="77" spans="1:116" ht="15" thickBot="1" x14ac:dyDescent="0.2"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</row>
    <row r="78" spans="1:116" ht="14" x14ac:dyDescent="0.15">
      <c r="A78" s="99" t="s">
        <v>68</v>
      </c>
      <c r="B78" s="100"/>
      <c r="C78" s="100"/>
      <c r="D78" s="100"/>
      <c r="E78" s="100"/>
      <c r="F78" s="100"/>
      <c r="G78" s="100"/>
      <c r="H78" s="100"/>
      <c r="I78" s="101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</row>
    <row r="79" spans="1:116" ht="14" x14ac:dyDescent="0.15">
      <c r="A79" s="103" t="s">
        <v>6</v>
      </c>
      <c r="B79" s="88"/>
      <c r="C79" s="124">
        <v>2000</v>
      </c>
      <c r="D79" s="88"/>
      <c r="E79" s="88"/>
      <c r="F79" s="88"/>
      <c r="G79" s="88"/>
      <c r="H79" s="88"/>
      <c r="I79" s="104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</row>
    <row r="80" spans="1:116" ht="14" x14ac:dyDescent="0.15">
      <c r="A80" s="103" t="s">
        <v>236</v>
      </c>
      <c r="B80" s="88"/>
      <c r="C80" s="125">
        <v>0.2</v>
      </c>
      <c r="D80" s="88"/>
      <c r="E80" s="88"/>
      <c r="F80" s="88"/>
      <c r="G80" s="88"/>
      <c r="H80" s="88"/>
      <c r="I80" s="104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</row>
    <row r="81" spans="1:116" ht="14" x14ac:dyDescent="0.15">
      <c r="A81" s="103" t="s">
        <v>69</v>
      </c>
      <c r="B81" s="88"/>
      <c r="C81" s="125">
        <v>0.55000000000000004</v>
      </c>
      <c r="D81" s="88"/>
      <c r="E81" s="88"/>
      <c r="F81" s="88"/>
      <c r="G81" s="88"/>
      <c r="H81" s="88"/>
      <c r="I81" s="104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</row>
    <row r="82" spans="1:116" ht="14" x14ac:dyDescent="0.15">
      <c r="A82" s="103" t="s">
        <v>237</v>
      </c>
      <c r="B82" s="88"/>
      <c r="C82" s="125">
        <v>0.25</v>
      </c>
      <c r="D82" s="88"/>
      <c r="E82" s="88"/>
      <c r="F82" s="88"/>
      <c r="G82" s="88"/>
      <c r="H82" s="88"/>
      <c r="I82" s="104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</row>
    <row r="83" spans="1:116" ht="14" x14ac:dyDescent="0.15">
      <c r="A83" s="103"/>
      <c r="B83" s="88"/>
      <c r="C83" s="88"/>
      <c r="D83" s="88"/>
      <c r="E83" s="88"/>
      <c r="F83" s="88"/>
      <c r="G83" s="88"/>
      <c r="H83" s="88"/>
      <c r="I83" s="104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</row>
    <row r="84" spans="1:116" ht="43" customHeight="1" x14ac:dyDescent="0.15">
      <c r="A84" s="203" t="s">
        <v>161</v>
      </c>
      <c r="B84" s="204" t="s">
        <v>157</v>
      </c>
      <c r="C84" s="205" t="s">
        <v>7</v>
      </c>
      <c r="D84" s="205" t="s">
        <v>42</v>
      </c>
      <c r="E84" s="205" t="s">
        <v>71</v>
      </c>
      <c r="F84" s="205" t="s">
        <v>72</v>
      </c>
      <c r="G84" s="205" t="s">
        <v>78</v>
      </c>
      <c r="H84" s="207" t="s">
        <v>66</v>
      </c>
      <c r="I84" s="208" t="s">
        <v>73</v>
      </c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</row>
    <row r="85" spans="1:116" ht="14" x14ac:dyDescent="0.15">
      <c r="A85" s="105" t="str">
        <f>'Tariffs July 2019'!K54</f>
        <v>AGL</v>
      </c>
      <c r="B85" s="106">
        <f>'Tariffs July 2019'!G54</f>
        <v>42187</v>
      </c>
      <c r="C85" s="107">
        <f>91*'Tariffs July 2019'!M54/100</f>
        <v>88.27</v>
      </c>
      <c r="D85" s="107">
        <f>($C$79*$C$80)*'Tariffs July 2019'!N54/100</f>
        <v>126.25454545454544</v>
      </c>
      <c r="E85" s="107">
        <f>($C$79*$C$81)*'Tariffs July 2019'!AH54/100</f>
        <v>256.59999999999997</v>
      </c>
      <c r="F85" s="107">
        <f>($C$79*$C$82)*'Tariffs July 2019'!W54/100</f>
        <v>98.36363636363636</v>
      </c>
      <c r="G85" s="107">
        <f>SUM(C85:F85)</f>
        <v>569.48818181818172</v>
      </c>
      <c r="H85" s="108">
        <f>G85*4</f>
        <v>2277.9527272727269</v>
      </c>
      <c r="I85" s="109">
        <f t="shared" ref="I85:I97" si="20">H85*1.1</f>
        <v>2505.7479999999996</v>
      </c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</row>
    <row r="86" spans="1:116" ht="14" x14ac:dyDescent="0.15">
      <c r="A86" s="105" t="str">
        <f>'Tariffs July 2019'!K55</f>
        <v>Click Energy</v>
      </c>
      <c r="B86" s="106">
        <f>'Tariffs July 2019'!G55</f>
        <v>42188</v>
      </c>
      <c r="C86" s="107">
        <f>91*'Tariffs July 2019'!M55/100</f>
        <v>97.733999999999995</v>
      </c>
      <c r="D86" s="107">
        <f>($C$79*$C$80)*'Tariffs July 2019'!N55/100</f>
        <v>118</v>
      </c>
      <c r="E86" s="107">
        <f>($C$79*$C$81)*'Tariffs July 2019'!AH55/100</f>
        <v>214.17</v>
      </c>
      <c r="F86" s="107">
        <f>($C$79*$C$82)*'Tariffs July 2019'!W55/100</f>
        <v>90</v>
      </c>
      <c r="G86" s="107">
        <f t="shared" ref="G86:G97" si="21">SUM(C86:F86)</f>
        <v>519.904</v>
      </c>
      <c r="H86" s="108">
        <f t="shared" ref="H86:H97" si="22">G86*4</f>
        <v>2079.616</v>
      </c>
      <c r="I86" s="109">
        <f t="shared" si="20"/>
        <v>2287.5776000000001</v>
      </c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</row>
    <row r="87" spans="1:116" ht="14" x14ac:dyDescent="0.15">
      <c r="A87" s="105" t="str">
        <f>'Tariffs July 2019'!K56</f>
        <v>Diamond Energy</v>
      </c>
      <c r="B87" s="106">
        <f>'Tariffs July 2019'!G56</f>
        <v>42185</v>
      </c>
      <c r="C87" s="107">
        <f>91*'Tariffs July 2019'!M56/100</f>
        <v>122.759</v>
      </c>
      <c r="D87" s="107">
        <f>($C$79*$C$80)*'Tariffs July 2019'!N56/100</f>
        <v>113.48</v>
      </c>
      <c r="E87" s="107">
        <f>($C$79*$C$81)*'Tariffs July 2019'!AH56/100</f>
        <v>253.99</v>
      </c>
      <c r="F87" s="107">
        <f>($C$79*$C$82)*'Tariffs July 2019'!W56/100</f>
        <v>99.25</v>
      </c>
      <c r="G87" s="107">
        <f t="shared" si="21"/>
        <v>589.47900000000004</v>
      </c>
      <c r="H87" s="108">
        <f t="shared" si="22"/>
        <v>2357.9160000000002</v>
      </c>
      <c r="I87" s="109">
        <f t="shared" si="20"/>
        <v>2593.7076000000002</v>
      </c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</row>
    <row r="88" spans="1:116" ht="14" x14ac:dyDescent="0.15">
      <c r="A88" s="105" t="str">
        <f>'Tariffs July 2019'!K57</f>
        <v>Dodo Power &amp; Gas</v>
      </c>
      <c r="B88" s="106">
        <f>'Tariffs July 2019'!G57</f>
        <v>42185</v>
      </c>
      <c r="C88" s="107">
        <f>91*'Tariffs July 2019'!M57/100</f>
        <v>90.594636363636369</v>
      </c>
      <c r="D88" s="107">
        <f>($C$79*$C$80)*'Tariffs July 2019'!N57/100</f>
        <v>130.6</v>
      </c>
      <c r="E88" s="107">
        <f>($C$79*$C$81)*'Tariffs July 2019'!AH57/100</f>
        <v>233.53</v>
      </c>
      <c r="F88" s="107">
        <f>($C$79*$C$82)*'Tariffs July 2019'!W57/100</f>
        <v>97.65</v>
      </c>
      <c r="G88" s="107">
        <f t="shared" si="21"/>
        <v>552.37463636363634</v>
      </c>
      <c r="H88" s="108">
        <f t="shared" si="22"/>
        <v>2209.4985454545454</v>
      </c>
      <c r="I88" s="109">
        <f t="shared" si="20"/>
        <v>2430.4484000000002</v>
      </c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</row>
    <row r="89" spans="1:116" ht="14" x14ac:dyDescent="0.15">
      <c r="A89" s="105" t="str">
        <f>'Tariffs July 2019'!K58</f>
        <v>EnergyAustralia</v>
      </c>
      <c r="B89" s="106">
        <f>'Tariffs July 2019'!G58</f>
        <v>42214</v>
      </c>
      <c r="C89" s="107">
        <f>91*'Tariffs July 2019'!M58/100</f>
        <v>106.10600000000001</v>
      </c>
      <c r="D89" s="107">
        <f>($C$79*$C$80)*'Tariffs July 2019'!N58/100</f>
        <v>139.19999999999999</v>
      </c>
      <c r="E89" s="107">
        <f>($C$79*$C$81)*'Tariffs July 2019'!AH58/100</f>
        <v>256.3</v>
      </c>
      <c r="F89" s="107">
        <f>($C$79*$C$82)*'Tariffs July 2019'!W58/100</f>
        <v>96.5</v>
      </c>
      <c r="G89" s="107">
        <f t="shared" si="21"/>
        <v>598.10599999999999</v>
      </c>
      <c r="H89" s="108">
        <f t="shared" si="22"/>
        <v>2392.424</v>
      </c>
      <c r="I89" s="109">
        <f t="shared" si="20"/>
        <v>2631.6664000000001</v>
      </c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</row>
    <row r="90" spans="1:116" ht="14" x14ac:dyDescent="0.15">
      <c r="A90" s="105" t="str">
        <f>'Tariffs July 2019'!K59</f>
        <v>Energy Locals</v>
      </c>
      <c r="B90" s="106">
        <f>'Tariffs July 2019'!G59</f>
        <v>42207</v>
      </c>
      <c r="C90" s="107">
        <f>91*'Tariffs July 2019'!M59/100</f>
        <v>92.656199999999984</v>
      </c>
      <c r="D90" s="107">
        <f>($C$79*$C$80)*'Tariffs July 2019'!N59/100</f>
        <v>118.2181818181818</v>
      </c>
      <c r="E90" s="107">
        <f>($C$79*$C$81)*'Tariffs July 2019'!AH59/100</f>
        <v>220</v>
      </c>
      <c r="F90" s="107">
        <f>($C$79*$C$82)*'Tariffs July 2019'!W59/100</f>
        <v>93.181818181818159</v>
      </c>
      <c r="G90" s="107">
        <f t="shared" si="21"/>
        <v>524.05619999999999</v>
      </c>
      <c r="H90" s="108">
        <f t="shared" si="22"/>
        <v>2096.2248</v>
      </c>
      <c r="I90" s="109">
        <f t="shared" si="20"/>
        <v>2305.84728</v>
      </c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</row>
    <row r="91" spans="1:116" ht="14" x14ac:dyDescent="0.15">
      <c r="A91" s="105" t="str">
        <f>'Tariffs July 2019'!K60</f>
        <v>Origin Energy</v>
      </c>
      <c r="B91" s="106">
        <f>'Tariffs July 2019'!G60</f>
        <v>42185</v>
      </c>
      <c r="C91" s="107">
        <f>91*'Tariffs July 2019'!M60/100</f>
        <v>96.013272727272721</v>
      </c>
      <c r="D91" s="107">
        <f>($C$79*$C$80)*'Tariffs July 2019'!N60/100</f>
        <v>119.67272727272726</v>
      </c>
      <c r="E91" s="107">
        <f>($C$79*$C$81)*'Tariffs July 2019'!AH60/100</f>
        <v>237.05</v>
      </c>
      <c r="F91" s="107">
        <f>($C$79*$C$82)*'Tariffs July 2019'!W60/100</f>
        <v>87.5</v>
      </c>
      <c r="G91" s="107">
        <f t="shared" si="21"/>
        <v>540.23599999999999</v>
      </c>
      <c r="H91" s="108">
        <f t="shared" si="22"/>
        <v>2160.944</v>
      </c>
      <c r="I91" s="109">
        <f t="shared" si="20"/>
        <v>2377.0384000000004</v>
      </c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  <c r="CM91" s="157"/>
      <c r="CN91" s="157"/>
      <c r="CO91" s="157"/>
      <c r="CP91" s="157"/>
      <c r="CQ91" s="157"/>
      <c r="CR91" s="157"/>
      <c r="CS91" s="157"/>
      <c r="CT91" s="157"/>
      <c r="CU91" s="157"/>
      <c r="CV91" s="157"/>
      <c r="CW91" s="157"/>
      <c r="CX91" s="157"/>
      <c r="CY91" s="157"/>
      <c r="CZ91" s="157"/>
      <c r="DA91" s="157"/>
      <c r="DB91" s="157"/>
      <c r="DC91" s="157"/>
      <c r="DD91" s="157"/>
      <c r="DE91" s="157"/>
      <c r="DF91" s="157"/>
      <c r="DG91" s="157"/>
      <c r="DH91" s="157"/>
      <c r="DI91" s="157"/>
      <c r="DJ91" s="157"/>
      <c r="DK91" s="157"/>
      <c r="DL91" s="157"/>
    </row>
    <row r="92" spans="1:116" ht="14" x14ac:dyDescent="0.15">
      <c r="A92" s="105" t="str">
        <f>'Tariffs July 2019'!K61</f>
        <v>Simply Energy</v>
      </c>
      <c r="B92" s="106">
        <f>'Tariffs July 2019'!G61</f>
        <v>42192</v>
      </c>
      <c r="C92" s="107">
        <f>91*'Tariffs July 2019'!M61/100</f>
        <v>84.290818181818182</v>
      </c>
      <c r="D92" s="107">
        <f>($C$79*$C$80)*'Tariffs July 2019'!N61/100</f>
        <v>130.1090909090909</v>
      </c>
      <c r="E92" s="107">
        <f>($C$79*$C$81)*'Tariffs July 2019'!AH61/100</f>
        <v>227.49999999999997</v>
      </c>
      <c r="F92" s="107">
        <f>($C$79*$C$82)*'Tariffs July 2019'!W61/100</f>
        <v>85.090909090909079</v>
      </c>
      <c r="G92" s="107">
        <f t="shared" si="21"/>
        <v>526.99081818181821</v>
      </c>
      <c r="H92" s="108">
        <f t="shared" si="22"/>
        <v>2107.9632727272729</v>
      </c>
      <c r="I92" s="109">
        <f t="shared" si="20"/>
        <v>2318.7596000000003</v>
      </c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  <c r="DG92" s="157"/>
      <c r="DH92" s="157"/>
      <c r="DI92" s="157"/>
      <c r="DJ92" s="157"/>
      <c r="DK92" s="157"/>
      <c r="DL92" s="157"/>
    </row>
    <row r="93" spans="1:116" ht="14" x14ac:dyDescent="0.15">
      <c r="A93" s="105" t="str">
        <f>'Tariffs July 2019'!K62</f>
        <v>Powershop</v>
      </c>
      <c r="B93" s="106">
        <f>'Tariffs July 2019'!G62</f>
        <v>42185</v>
      </c>
      <c r="C93" s="107">
        <f>91*'Tariffs July 2019'!M62/100</f>
        <v>94.185000000000002</v>
      </c>
      <c r="D93" s="107">
        <f>($C$79*$C$80)*'Tariffs July 2019'!N62/100</f>
        <v>121</v>
      </c>
      <c r="E93" s="107">
        <f>($C$79*$C$81)*'Tariffs July 2019'!AH62/100</f>
        <v>220.1</v>
      </c>
      <c r="F93" s="107">
        <f>($C$79*$C$82)*'Tariffs July 2019'!W62/100</f>
        <v>86.590909090909079</v>
      </c>
      <c r="G93" s="107">
        <f t="shared" si="21"/>
        <v>521.87590909090909</v>
      </c>
      <c r="H93" s="108">
        <f t="shared" si="22"/>
        <v>2087.5036363636364</v>
      </c>
      <c r="I93" s="109">
        <f t="shared" si="20"/>
        <v>2296.2540000000004</v>
      </c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</row>
    <row r="94" spans="1:116" ht="14" x14ac:dyDescent="0.15">
      <c r="A94" s="105" t="str">
        <f>'Tariffs July 2019'!K63</f>
        <v>Red Energy</v>
      </c>
      <c r="B94" s="106">
        <f>'Tariffs July 2019'!G63</f>
        <v>42185</v>
      </c>
      <c r="C94" s="107">
        <f>91*'Tariffs July 2019'!M63/100</f>
        <v>121.94</v>
      </c>
      <c r="D94" s="107">
        <f>($C$79*$C$80)*'Tariffs July 2019'!N63/100</f>
        <v>128</v>
      </c>
      <c r="E94" s="107">
        <f>($C$79*$C$81)*'Tariffs July 2019'!AH63/100</f>
        <v>215.6</v>
      </c>
      <c r="F94" s="107">
        <f>($C$79*$C$82)*'Tariffs July 2019'!W63/100</f>
        <v>92.5</v>
      </c>
      <c r="G94" s="107">
        <f t="shared" si="21"/>
        <v>558.04</v>
      </c>
      <c r="H94" s="108">
        <f t="shared" si="22"/>
        <v>2232.16</v>
      </c>
      <c r="I94" s="109">
        <f t="shared" si="20"/>
        <v>2455.3760000000002</v>
      </c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</row>
    <row r="95" spans="1:116" ht="14" x14ac:dyDescent="0.15">
      <c r="A95" s="105" t="str">
        <f>'Tariffs July 2019'!K64</f>
        <v>Amaysim</v>
      </c>
      <c r="B95" s="106">
        <f>'Tariffs July 2019'!G64</f>
        <v>42188</v>
      </c>
      <c r="C95" s="107">
        <f>91*'Tariffs July 2019'!M64/100</f>
        <v>97.733999999999995</v>
      </c>
      <c r="D95" s="107">
        <f>($C$79*$C$80)*'Tariffs July 2019'!N64/100</f>
        <v>118</v>
      </c>
      <c r="E95" s="107">
        <f>($C$79*$C$81)*'Tariffs July 2019'!AH64/100</f>
        <v>214.17</v>
      </c>
      <c r="F95" s="107">
        <f>($C$79*$C$82)*'Tariffs July 2019'!W64/100</f>
        <v>90</v>
      </c>
      <c r="G95" s="107">
        <f t="shared" si="21"/>
        <v>519.904</v>
      </c>
      <c r="H95" s="108">
        <f t="shared" si="22"/>
        <v>2079.616</v>
      </c>
      <c r="I95" s="109">
        <f t="shared" si="20"/>
        <v>2287.5776000000001</v>
      </c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</row>
    <row r="96" spans="1:116" ht="14" x14ac:dyDescent="0.15">
      <c r="A96" s="19" t="str">
        <f>'Tariffs July 2019'!K65</f>
        <v>Alinta Energy</v>
      </c>
      <c r="B96" s="106">
        <f>'Tariffs July 2019'!G65</f>
        <v>42185</v>
      </c>
      <c r="C96" s="107">
        <f>91*'Tariffs July 2019'!M65/100</f>
        <v>90.09</v>
      </c>
      <c r="D96" s="107">
        <f>($C$79*$C$80)*'Tariffs July 2019'!N65/100</f>
        <v>137.19999999999999</v>
      </c>
      <c r="E96" s="107">
        <f>($C$79*$C$81)*'Tariffs July 2019'!AH65/100</f>
        <v>280.27999999999997</v>
      </c>
      <c r="F96" s="107">
        <f>($C$79*$C$82)*'Tariffs July 2019'!W65/100</f>
        <v>107.8</v>
      </c>
      <c r="G96" s="107">
        <f t="shared" si="21"/>
        <v>615.36999999999989</v>
      </c>
      <c r="H96" s="108">
        <f t="shared" si="22"/>
        <v>2461.4799999999996</v>
      </c>
      <c r="I96" s="109">
        <f t="shared" si="20"/>
        <v>2707.6279999999997</v>
      </c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  <c r="CR96" s="157"/>
      <c r="CS96" s="157"/>
      <c r="CT96" s="157"/>
      <c r="CU96" s="157"/>
      <c r="CV96" s="157"/>
      <c r="CW96" s="157"/>
      <c r="CX96" s="157"/>
      <c r="CY96" s="157"/>
      <c r="CZ96" s="157"/>
      <c r="DA96" s="157"/>
      <c r="DB96" s="157"/>
      <c r="DC96" s="157"/>
      <c r="DD96" s="157"/>
      <c r="DE96" s="157"/>
      <c r="DF96" s="157"/>
      <c r="DG96" s="157"/>
      <c r="DH96" s="157"/>
      <c r="DI96" s="157"/>
      <c r="DJ96" s="157"/>
      <c r="DK96" s="157"/>
      <c r="DL96" s="157"/>
    </row>
    <row r="97" spans="1:116" ht="14" x14ac:dyDescent="0.15">
      <c r="A97" s="19" t="str">
        <f>'Tariffs July 2019'!K66</f>
        <v>Powerdirect</v>
      </c>
      <c r="B97" s="106">
        <f>'Tariffs July 2019'!G66</f>
        <v>42185</v>
      </c>
      <c r="C97" s="107">
        <f>91*'Tariffs July 2019'!M66/100</f>
        <v>88.27</v>
      </c>
      <c r="D97" s="107">
        <f>($C$79*$C$80)*'Tariffs July 2019'!N66/100</f>
        <v>126.25454545454544</v>
      </c>
      <c r="E97" s="107">
        <f>($C$79*$C$81)*'Tariffs July 2019'!AH66/100</f>
        <v>256.59999999999997</v>
      </c>
      <c r="F97" s="107">
        <f>($C$79*$C$82)*'Tariffs July 2019'!W66/100</f>
        <v>98.36363636363636</v>
      </c>
      <c r="G97" s="107">
        <f t="shared" si="21"/>
        <v>569.48818181818172</v>
      </c>
      <c r="H97" s="108">
        <f t="shared" si="22"/>
        <v>2277.9527272727269</v>
      </c>
      <c r="I97" s="109">
        <f t="shared" si="20"/>
        <v>2505.7479999999996</v>
      </c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</row>
    <row r="98" spans="1:116" ht="14" x14ac:dyDescent="0.15">
      <c r="A98" s="19" t="str">
        <f>'Tariffs July 2019'!K67</f>
        <v>Q Energy</v>
      </c>
      <c r="B98" s="106">
        <f>'Tariffs July 2019'!G67</f>
        <v>42185</v>
      </c>
      <c r="C98" s="107">
        <f>91*'Tariffs July 2019'!M67/100</f>
        <v>120.12</v>
      </c>
      <c r="D98" s="107">
        <f>($C$79*$C$80)*'Tariffs July 2019'!N67/100</f>
        <v>172.24799999999999</v>
      </c>
      <c r="E98" s="107">
        <f>($C$79*$C$81)*'Tariffs July 2019'!AH67/100</f>
        <v>356.11400000000003</v>
      </c>
      <c r="F98" s="107">
        <f>($C$79*$C$82)*'Tariffs July 2019'!W67/100</f>
        <v>143.75</v>
      </c>
      <c r="G98" s="107">
        <f t="shared" ref="G98:G99" si="23">SUM(C98:F98)</f>
        <v>792.23199999999997</v>
      </c>
      <c r="H98" s="108">
        <f t="shared" ref="H98:H99" si="24">G98*4</f>
        <v>3168.9279999999999</v>
      </c>
      <c r="I98" s="109">
        <f t="shared" ref="I98:I99" si="25">H98*1.1</f>
        <v>3485.8208</v>
      </c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</row>
    <row r="99" spans="1:116" ht="15" thickBot="1" x14ac:dyDescent="0.2">
      <c r="A99" s="156" t="str">
        <f>'Tariffs July 2019'!K68</f>
        <v>1st Energy</v>
      </c>
      <c r="B99" s="111">
        <f>'Tariffs July 2019'!G68</f>
        <v>42185</v>
      </c>
      <c r="C99" s="112">
        <f>91*'Tariffs July 2019'!M68/100</f>
        <v>104.65</v>
      </c>
      <c r="D99" s="112">
        <f>($C$79*$C$80)*'Tariffs July 2019'!N68/100</f>
        <v>124.4</v>
      </c>
      <c r="E99" s="112">
        <f>($C$79*$C$81)*'Tariffs July 2019'!AH68/100</f>
        <v>231</v>
      </c>
      <c r="F99" s="112">
        <f>($C$79*$C$82)*'Tariffs July 2019'!W68/100</f>
        <v>97.5</v>
      </c>
      <c r="G99" s="112">
        <f t="shared" si="23"/>
        <v>557.54999999999995</v>
      </c>
      <c r="H99" s="113">
        <f t="shared" si="24"/>
        <v>2230.1999999999998</v>
      </c>
      <c r="I99" s="114">
        <f t="shared" si="25"/>
        <v>2453.2199999999998</v>
      </c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  <c r="DG99" s="157"/>
      <c r="DH99" s="157"/>
      <c r="DI99" s="157"/>
      <c r="DJ99" s="157"/>
      <c r="DK99" s="157"/>
      <c r="DL99" s="157"/>
    </row>
    <row r="100" spans="1:116" ht="14" x14ac:dyDescent="0.15"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  <c r="DG100" s="157"/>
      <c r="DH100" s="157"/>
      <c r="DI100" s="157"/>
      <c r="DJ100" s="157"/>
      <c r="DK100" s="157"/>
      <c r="DL100" s="157"/>
    </row>
    <row r="101" spans="1:116" ht="14" x14ac:dyDescent="0.15"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  <c r="DG101" s="157"/>
      <c r="DH101" s="157"/>
      <c r="DI101" s="157"/>
      <c r="DJ101" s="157"/>
      <c r="DK101" s="157"/>
      <c r="DL101" s="157"/>
    </row>
    <row r="102" spans="1:116" ht="14" x14ac:dyDescent="0.15"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</row>
    <row r="103" spans="1:116" ht="14" x14ac:dyDescent="0.15"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  <c r="DG103" s="157"/>
      <c r="DH103" s="157"/>
      <c r="DI103" s="157"/>
      <c r="DJ103" s="157"/>
      <c r="DK103" s="157"/>
      <c r="DL103" s="157"/>
    </row>
    <row r="104" spans="1:116" ht="14" x14ac:dyDescent="0.15"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</row>
    <row r="105" spans="1:116" ht="14" x14ac:dyDescent="0.15"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</row>
    <row r="106" spans="1:116" ht="14" x14ac:dyDescent="0.15"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  <c r="DG106" s="157"/>
      <c r="DH106" s="157"/>
      <c r="DI106" s="157"/>
      <c r="DJ106" s="157"/>
      <c r="DK106" s="157"/>
      <c r="DL106" s="157"/>
    </row>
    <row r="107" spans="1:116" ht="14" x14ac:dyDescent="0.15"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  <c r="DG107" s="157"/>
      <c r="DH107" s="157"/>
      <c r="DI107" s="157"/>
      <c r="DJ107" s="157"/>
      <c r="DK107" s="157"/>
      <c r="DL107" s="157"/>
    </row>
    <row r="108" spans="1:116" ht="14" x14ac:dyDescent="0.15"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57"/>
      <c r="DE108" s="157"/>
      <c r="DF108" s="157"/>
      <c r="DG108" s="157"/>
      <c r="DH108" s="157"/>
      <c r="DI108" s="157"/>
      <c r="DJ108" s="157"/>
      <c r="DK108" s="157"/>
      <c r="DL108" s="157"/>
    </row>
    <row r="109" spans="1:116" ht="14" x14ac:dyDescent="0.15"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  <c r="DG109" s="157"/>
      <c r="DH109" s="157"/>
      <c r="DI109" s="157"/>
      <c r="DJ109" s="157"/>
      <c r="DK109" s="157"/>
      <c r="DL109" s="157"/>
    </row>
    <row r="110" spans="1:116" ht="14" x14ac:dyDescent="0.15"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  <c r="CR110" s="157"/>
      <c r="CS110" s="157"/>
      <c r="CT110" s="157"/>
      <c r="CU110" s="157"/>
      <c r="CV110" s="157"/>
      <c r="CW110" s="157"/>
      <c r="CX110" s="157"/>
      <c r="CY110" s="157"/>
      <c r="CZ110" s="157"/>
      <c r="DA110" s="157"/>
      <c r="DB110" s="157"/>
      <c r="DC110" s="157"/>
      <c r="DD110" s="157"/>
      <c r="DE110" s="157"/>
      <c r="DF110" s="157"/>
      <c r="DG110" s="157"/>
      <c r="DH110" s="157"/>
      <c r="DI110" s="157"/>
      <c r="DJ110" s="157"/>
      <c r="DK110" s="157"/>
      <c r="DL110" s="157"/>
    </row>
    <row r="111" spans="1:116" ht="14" x14ac:dyDescent="0.15"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</row>
    <row r="112" spans="1:116" ht="14" x14ac:dyDescent="0.15"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  <c r="CR112" s="157"/>
      <c r="CS112" s="157"/>
      <c r="CT112" s="157"/>
      <c r="CU112" s="157"/>
      <c r="CV112" s="157"/>
      <c r="CW112" s="157"/>
      <c r="CX112" s="157"/>
      <c r="CY112" s="157"/>
      <c r="CZ112" s="157"/>
      <c r="DA112" s="157"/>
      <c r="DB112" s="157"/>
      <c r="DC112" s="157"/>
      <c r="DD112" s="157"/>
      <c r="DE112" s="157"/>
      <c r="DF112" s="157"/>
      <c r="DG112" s="157"/>
      <c r="DH112" s="157"/>
      <c r="DI112" s="157"/>
      <c r="DJ112" s="157"/>
      <c r="DK112" s="157"/>
      <c r="DL112" s="157"/>
    </row>
    <row r="113" spans="10:116" ht="14" x14ac:dyDescent="0.15"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  <c r="CR113" s="157"/>
      <c r="CS113" s="157"/>
      <c r="CT113" s="157"/>
      <c r="CU113" s="157"/>
      <c r="CV113" s="157"/>
      <c r="CW113" s="157"/>
      <c r="CX113" s="157"/>
      <c r="CY113" s="157"/>
      <c r="CZ113" s="157"/>
      <c r="DA113" s="157"/>
      <c r="DB113" s="157"/>
      <c r="DC113" s="157"/>
      <c r="DD113" s="157"/>
      <c r="DE113" s="157"/>
      <c r="DF113" s="157"/>
      <c r="DG113" s="157"/>
      <c r="DH113" s="157"/>
      <c r="DI113" s="157"/>
      <c r="DJ113" s="157"/>
      <c r="DK113" s="157"/>
      <c r="DL113" s="157"/>
    </row>
    <row r="114" spans="10:116" ht="14" x14ac:dyDescent="0.15"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  <c r="DG114" s="157"/>
      <c r="DH114" s="157"/>
      <c r="DI114" s="157"/>
      <c r="DJ114" s="157"/>
      <c r="DK114" s="157"/>
      <c r="DL114" s="157"/>
    </row>
    <row r="115" spans="10:116" ht="14" x14ac:dyDescent="0.15"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</row>
    <row r="116" spans="10:116" ht="14" x14ac:dyDescent="0.15"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  <c r="DG116" s="157"/>
      <c r="DH116" s="157"/>
      <c r="DI116" s="157"/>
      <c r="DJ116" s="157"/>
      <c r="DK116" s="157"/>
      <c r="DL116" s="157"/>
    </row>
    <row r="117" spans="10:116" ht="14" x14ac:dyDescent="0.15"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  <c r="CR117" s="157"/>
      <c r="CS117" s="157"/>
      <c r="CT117" s="157"/>
      <c r="CU117" s="157"/>
      <c r="CV117" s="157"/>
      <c r="CW117" s="157"/>
      <c r="CX117" s="157"/>
      <c r="CY117" s="157"/>
      <c r="CZ117" s="157"/>
      <c r="DA117" s="157"/>
      <c r="DB117" s="157"/>
      <c r="DC117" s="157"/>
      <c r="DD117" s="157"/>
      <c r="DE117" s="157"/>
      <c r="DF117" s="157"/>
      <c r="DG117" s="157"/>
      <c r="DH117" s="157"/>
      <c r="DI117" s="157"/>
      <c r="DJ117" s="157"/>
      <c r="DK117" s="157"/>
      <c r="DL117" s="157"/>
    </row>
    <row r="118" spans="10:116" ht="14" x14ac:dyDescent="0.15"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  <c r="CR118" s="157"/>
      <c r="CS118" s="157"/>
      <c r="CT118" s="157"/>
      <c r="CU118" s="157"/>
      <c r="CV118" s="157"/>
      <c r="CW118" s="157"/>
      <c r="CX118" s="157"/>
      <c r="CY118" s="157"/>
      <c r="CZ118" s="157"/>
      <c r="DA118" s="157"/>
      <c r="DB118" s="157"/>
      <c r="DC118" s="157"/>
      <c r="DD118" s="157"/>
      <c r="DE118" s="157"/>
      <c r="DF118" s="157"/>
      <c r="DG118" s="157"/>
      <c r="DH118" s="157"/>
      <c r="DI118" s="157"/>
      <c r="DJ118" s="157"/>
      <c r="DK118" s="157"/>
      <c r="DL118" s="157"/>
    </row>
    <row r="119" spans="10:116" ht="14" x14ac:dyDescent="0.15"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  <c r="CR119" s="157"/>
      <c r="CS119" s="157"/>
      <c r="CT119" s="157"/>
      <c r="CU119" s="157"/>
      <c r="CV119" s="157"/>
      <c r="CW119" s="157"/>
      <c r="CX119" s="157"/>
      <c r="CY119" s="157"/>
      <c r="CZ119" s="157"/>
      <c r="DA119" s="157"/>
      <c r="DB119" s="157"/>
      <c r="DC119" s="157"/>
      <c r="DD119" s="157"/>
      <c r="DE119" s="157"/>
      <c r="DF119" s="157"/>
      <c r="DG119" s="157"/>
      <c r="DH119" s="157"/>
      <c r="DI119" s="157"/>
      <c r="DJ119" s="157"/>
      <c r="DK119" s="157"/>
      <c r="DL119" s="157"/>
    </row>
    <row r="120" spans="10:116" ht="14" x14ac:dyDescent="0.15"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  <c r="CM120" s="157"/>
      <c r="CN120" s="157"/>
      <c r="CO120" s="157"/>
      <c r="CP120" s="157"/>
      <c r="CQ120" s="157"/>
      <c r="CR120" s="157"/>
      <c r="CS120" s="157"/>
      <c r="CT120" s="157"/>
      <c r="CU120" s="157"/>
      <c r="CV120" s="157"/>
      <c r="CW120" s="157"/>
      <c r="CX120" s="157"/>
      <c r="CY120" s="157"/>
      <c r="CZ120" s="157"/>
      <c r="DA120" s="157"/>
      <c r="DB120" s="157"/>
      <c r="DC120" s="157"/>
      <c r="DD120" s="157"/>
      <c r="DE120" s="157"/>
      <c r="DF120" s="157"/>
      <c r="DG120" s="157"/>
      <c r="DH120" s="157"/>
      <c r="DI120" s="157"/>
      <c r="DJ120" s="157"/>
      <c r="DK120" s="157"/>
      <c r="DL120" s="157"/>
    </row>
    <row r="121" spans="10:116" ht="14" x14ac:dyDescent="0.15"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  <c r="CM121" s="157"/>
      <c r="CN121" s="157"/>
      <c r="CO121" s="157"/>
      <c r="CP121" s="157"/>
      <c r="CQ121" s="157"/>
      <c r="CR121" s="157"/>
      <c r="CS121" s="157"/>
      <c r="CT121" s="157"/>
      <c r="CU121" s="157"/>
      <c r="CV121" s="157"/>
      <c r="CW121" s="157"/>
      <c r="CX121" s="157"/>
      <c r="CY121" s="157"/>
      <c r="CZ121" s="157"/>
      <c r="DA121" s="157"/>
      <c r="DB121" s="157"/>
      <c r="DC121" s="157"/>
      <c r="DD121" s="157"/>
      <c r="DE121" s="157"/>
      <c r="DF121" s="157"/>
      <c r="DG121" s="157"/>
      <c r="DH121" s="157"/>
      <c r="DI121" s="157"/>
      <c r="DJ121" s="157"/>
      <c r="DK121" s="157"/>
      <c r="DL121" s="157"/>
    </row>
    <row r="122" spans="10:116" ht="14" x14ac:dyDescent="0.15"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  <c r="DG122" s="157"/>
      <c r="DH122" s="157"/>
      <c r="DI122" s="157"/>
      <c r="DJ122" s="157"/>
      <c r="DK122" s="157"/>
      <c r="DL122" s="157"/>
    </row>
    <row r="123" spans="10:116" ht="14" x14ac:dyDescent="0.15"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</row>
    <row r="124" spans="10:116" ht="14" x14ac:dyDescent="0.15"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</row>
    <row r="125" spans="10:116" ht="14" x14ac:dyDescent="0.15"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  <c r="CR125" s="157"/>
      <c r="CS125" s="157"/>
      <c r="CT125" s="157"/>
      <c r="CU125" s="157"/>
      <c r="CV125" s="157"/>
      <c r="CW125" s="157"/>
      <c r="CX125" s="157"/>
      <c r="CY125" s="157"/>
      <c r="CZ125" s="157"/>
      <c r="DA125" s="157"/>
      <c r="DB125" s="157"/>
      <c r="DC125" s="157"/>
      <c r="DD125" s="157"/>
      <c r="DE125" s="157"/>
      <c r="DF125" s="157"/>
      <c r="DG125" s="157"/>
      <c r="DH125" s="157"/>
      <c r="DI125" s="157"/>
      <c r="DJ125" s="157"/>
      <c r="DK125" s="157"/>
      <c r="DL125" s="157"/>
    </row>
    <row r="126" spans="10:116" ht="14" x14ac:dyDescent="0.15"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  <c r="DG126" s="157"/>
      <c r="DH126" s="157"/>
      <c r="DI126" s="157"/>
      <c r="DJ126" s="157"/>
      <c r="DK126" s="157"/>
      <c r="DL126" s="157"/>
    </row>
    <row r="127" spans="10:116" ht="14" x14ac:dyDescent="0.15"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7"/>
      <c r="CL127" s="157"/>
      <c r="CM127" s="157"/>
      <c r="CN127" s="157"/>
      <c r="CO127" s="157"/>
      <c r="CP127" s="157"/>
      <c r="CQ127" s="157"/>
      <c r="CR127" s="157"/>
      <c r="CS127" s="157"/>
      <c r="CT127" s="157"/>
      <c r="CU127" s="157"/>
      <c r="CV127" s="157"/>
      <c r="CW127" s="157"/>
      <c r="CX127" s="157"/>
      <c r="CY127" s="157"/>
      <c r="CZ127" s="157"/>
      <c r="DA127" s="157"/>
      <c r="DB127" s="157"/>
      <c r="DC127" s="157"/>
      <c r="DD127" s="157"/>
      <c r="DE127" s="157"/>
      <c r="DF127" s="157"/>
      <c r="DG127" s="157"/>
      <c r="DH127" s="157"/>
      <c r="DI127" s="157"/>
      <c r="DJ127" s="157"/>
      <c r="DK127" s="157"/>
      <c r="DL127" s="157"/>
    </row>
    <row r="128" spans="10:116" ht="14" x14ac:dyDescent="0.15"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57"/>
      <c r="CF128" s="157"/>
      <c r="CG128" s="157"/>
      <c r="CH128" s="157"/>
      <c r="CI128" s="157"/>
      <c r="CJ128" s="157"/>
      <c r="CK128" s="157"/>
      <c r="CL128" s="157"/>
      <c r="CM128" s="157"/>
      <c r="CN128" s="157"/>
      <c r="CO128" s="157"/>
      <c r="CP128" s="157"/>
      <c r="CQ128" s="157"/>
      <c r="CR128" s="157"/>
      <c r="CS128" s="157"/>
      <c r="CT128" s="157"/>
      <c r="CU128" s="157"/>
      <c r="CV128" s="157"/>
      <c r="CW128" s="157"/>
      <c r="CX128" s="157"/>
      <c r="CY128" s="157"/>
      <c r="CZ128" s="157"/>
      <c r="DA128" s="157"/>
      <c r="DB128" s="157"/>
      <c r="DC128" s="157"/>
      <c r="DD128" s="157"/>
      <c r="DE128" s="157"/>
      <c r="DF128" s="157"/>
      <c r="DG128" s="157"/>
      <c r="DH128" s="157"/>
      <c r="DI128" s="157"/>
      <c r="DJ128" s="157"/>
      <c r="DK128" s="157"/>
      <c r="DL128" s="157"/>
    </row>
    <row r="129" spans="10:116" ht="14" x14ac:dyDescent="0.15"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  <c r="CM129" s="157"/>
      <c r="CN129" s="157"/>
      <c r="CO129" s="157"/>
      <c r="CP129" s="157"/>
      <c r="CQ129" s="157"/>
      <c r="CR129" s="157"/>
      <c r="CS129" s="157"/>
      <c r="CT129" s="157"/>
      <c r="CU129" s="157"/>
      <c r="CV129" s="157"/>
      <c r="CW129" s="157"/>
      <c r="CX129" s="157"/>
      <c r="CY129" s="157"/>
      <c r="CZ129" s="157"/>
      <c r="DA129" s="157"/>
      <c r="DB129" s="157"/>
      <c r="DC129" s="157"/>
      <c r="DD129" s="157"/>
      <c r="DE129" s="157"/>
      <c r="DF129" s="157"/>
      <c r="DG129" s="157"/>
      <c r="DH129" s="157"/>
      <c r="DI129" s="157"/>
      <c r="DJ129" s="157"/>
      <c r="DK129" s="157"/>
      <c r="DL129" s="157"/>
    </row>
    <row r="130" spans="10:116" ht="14" x14ac:dyDescent="0.15"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  <c r="DG130" s="157"/>
      <c r="DH130" s="157"/>
      <c r="DI130" s="157"/>
      <c r="DJ130" s="157"/>
      <c r="DK130" s="157"/>
      <c r="DL130" s="157"/>
    </row>
    <row r="131" spans="10:116" ht="14" x14ac:dyDescent="0.15"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7"/>
      <c r="CL131" s="157"/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7"/>
      <c r="DA131" s="157"/>
      <c r="DB131" s="157"/>
      <c r="DC131" s="157"/>
      <c r="DD131" s="157"/>
      <c r="DE131" s="157"/>
      <c r="DF131" s="157"/>
      <c r="DG131" s="157"/>
      <c r="DH131" s="157"/>
      <c r="DI131" s="157"/>
      <c r="DJ131" s="157"/>
      <c r="DK131" s="157"/>
      <c r="DL131" s="157"/>
    </row>
    <row r="132" spans="10:116" ht="14" x14ac:dyDescent="0.15"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7"/>
      <c r="CL132" s="157"/>
      <c r="CM132" s="157"/>
      <c r="CN132" s="157"/>
      <c r="CO132" s="157"/>
      <c r="CP132" s="157"/>
      <c r="CQ132" s="157"/>
      <c r="CR132" s="157"/>
      <c r="CS132" s="157"/>
      <c r="CT132" s="157"/>
      <c r="CU132" s="157"/>
      <c r="CV132" s="157"/>
      <c r="CW132" s="157"/>
      <c r="CX132" s="157"/>
      <c r="CY132" s="157"/>
      <c r="CZ132" s="157"/>
      <c r="DA132" s="157"/>
      <c r="DB132" s="157"/>
      <c r="DC132" s="157"/>
      <c r="DD132" s="157"/>
      <c r="DE132" s="157"/>
      <c r="DF132" s="157"/>
      <c r="DG132" s="157"/>
      <c r="DH132" s="157"/>
      <c r="DI132" s="157"/>
      <c r="DJ132" s="157"/>
      <c r="DK132" s="157"/>
      <c r="DL132" s="157"/>
    </row>
    <row r="133" spans="10:116" ht="14" x14ac:dyDescent="0.15"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7"/>
      <c r="CL133" s="157"/>
      <c r="CM133" s="157"/>
      <c r="CN133" s="157"/>
      <c r="CO133" s="157"/>
      <c r="CP133" s="157"/>
      <c r="CQ133" s="157"/>
      <c r="CR133" s="157"/>
      <c r="CS133" s="157"/>
      <c r="CT133" s="157"/>
      <c r="CU133" s="157"/>
      <c r="CV133" s="157"/>
      <c r="CW133" s="157"/>
      <c r="CX133" s="157"/>
      <c r="CY133" s="157"/>
      <c r="CZ133" s="157"/>
      <c r="DA133" s="157"/>
      <c r="DB133" s="157"/>
      <c r="DC133" s="157"/>
      <c r="DD133" s="157"/>
      <c r="DE133" s="157"/>
      <c r="DF133" s="157"/>
      <c r="DG133" s="157"/>
      <c r="DH133" s="157"/>
      <c r="DI133" s="157"/>
      <c r="DJ133" s="157"/>
      <c r="DK133" s="157"/>
      <c r="DL133" s="157"/>
    </row>
    <row r="134" spans="10:116" ht="14" x14ac:dyDescent="0.15"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7"/>
      <c r="DA134" s="157"/>
      <c r="DB134" s="157"/>
      <c r="DC134" s="157"/>
      <c r="DD134" s="157"/>
      <c r="DE134" s="157"/>
      <c r="DF134" s="157"/>
      <c r="DG134" s="157"/>
      <c r="DH134" s="157"/>
      <c r="DI134" s="157"/>
      <c r="DJ134" s="157"/>
      <c r="DK134" s="157"/>
      <c r="DL134" s="157"/>
    </row>
    <row r="135" spans="10:116" ht="14" x14ac:dyDescent="0.15"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  <c r="DG135" s="157"/>
      <c r="DH135" s="157"/>
      <c r="DI135" s="157"/>
      <c r="DJ135" s="157"/>
      <c r="DK135" s="157"/>
      <c r="DL135" s="157"/>
    </row>
    <row r="136" spans="10:116" ht="14" x14ac:dyDescent="0.15"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  <c r="CR136" s="157"/>
      <c r="CS136" s="157"/>
      <c r="CT136" s="157"/>
      <c r="CU136" s="157"/>
      <c r="CV136" s="157"/>
      <c r="CW136" s="157"/>
      <c r="CX136" s="157"/>
      <c r="CY136" s="157"/>
      <c r="CZ136" s="157"/>
      <c r="DA136" s="157"/>
      <c r="DB136" s="157"/>
      <c r="DC136" s="157"/>
      <c r="DD136" s="157"/>
      <c r="DE136" s="157"/>
      <c r="DF136" s="157"/>
      <c r="DG136" s="157"/>
      <c r="DH136" s="157"/>
      <c r="DI136" s="157"/>
      <c r="DJ136" s="157"/>
      <c r="DK136" s="157"/>
      <c r="DL136" s="157"/>
    </row>
    <row r="137" spans="10:116" ht="14" x14ac:dyDescent="0.15"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</row>
    <row r="138" spans="10:116" ht="14" x14ac:dyDescent="0.15"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7"/>
      <c r="CH138" s="157"/>
      <c r="CI138" s="157"/>
      <c r="CJ138" s="157"/>
      <c r="CK138" s="157"/>
      <c r="CL138" s="157"/>
      <c r="CM138" s="157"/>
      <c r="CN138" s="157"/>
      <c r="CO138" s="157"/>
      <c r="CP138" s="157"/>
      <c r="CQ138" s="157"/>
      <c r="CR138" s="157"/>
      <c r="CS138" s="157"/>
      <c r="CT138" s="157"/>
      <c r="CU138" s="157"/>
      <c r="CV138" s="157"/>
      <c r="CW138" s="157"/>
      <c r="CX138" s="157"/>
      <c r="CY138" s="157"/>
      <c r="CZ138" s="157"/>
      <c r="DA138" s="157"/>
      <c r="DB138" s="157"/>
      <c r="DC138" s="157"/>
      <c r="DD138" s="157"/>
      <c r="DE138" s="157"/>
      <c r="DF138" s="157"/>
      <c r="DG138" s="157"/>
      <c r="DH138" s="157"/>
      <c r="DI138" s="157"/>
      <c r="DJ138" s="157"/>
      <c r="DK138" s="157"/>
      <c r="DL138" s="157"/>
    </row>
    <row r="139" spans="10:116" ht="14" x14ac:dyDescent="0.15"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57"/>
      <c r="CF139" s="157"/>
      <c r="CG139" s="157"/>
      <c r="CH139" s="157"/>
      <c r="CI139" s="157"/>
      <c r="CJ139" s="157"/>
      <c r="CK139" s="157"/>
      <c r="CL139" s="157"/>
      <c r="CM139" s="157"/>
      <c r="CN139" s="157"/>
      <c r="CO139" s="157"/>
      <c r="CP139" s="157"/>
      <c r="CQ139" s="157"/>
      <c r="CR139" s="157"/>
      <c r="CS139" s="157"/>
      <c r="CT139" s="157"/>
      <c r="CU139" s="157"/>
      <c r="CV139" s="157"/>
      <c r="CW139" s="157"/>
      <c r="CX139" s="157"/>
      <c r="CY139" s="157"/>
      <c r="CZ139" s="157"/>
      <c r="DA139" s="157"/>
      <c r="DB139" s="157"/>
      <c r="DC139" s="157"/>
      <c r="DD139" s="157"/>
      <c r="DE139" s="157"/>
      <c r="DF139" s="157"/>
      <c r="DG139" s="157"/>
      <c r="DH139" s="157"/>
      <c r="DI139" s="157"/>
      <c r="DJ139" s="157"/>
      <c r="DK139" s="157"/>
      <c r="DL139" s="157"/>
    </row>
    <row r="140" spans="10:116" ht="14" x14ac:dyDescent="0.15"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  <c r="CR140" s="157"/>
      <c r="CS140" s="157"/>
      <c r="CT140" s="157"/>
      <c r="CU140" s="157"/>
      <c r="CV140" s="157"/>
      <c r="CW140" s="157"/>
      <c r="CX140" s="157"/>
      <c r="CY140" s="157"/>
      <c r="CZ140" s="157"/>
      <c r="DA140" s="157"/>
      <c r="DB140" s="157"/>
      <c r="DC140" s="157"/>
      <c r="DD140" s="157"/>
      <c r="DE140" s="157"/>
      <c r="DF140" s="157"/>
      <c r="DG140" s="157"/>
      <c r="DH140" s="157"/>
      <c r="DI140" s="157"/>
      <c r="DJ140" s="157"/>
      <c r="DK140" s="157"/>
      <c r="DL140" s="157"/>
    </row>
    <row r="141" spans="10:116" ht="14" x14ac:dyDescent="0.15"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57"/>
      <c r="CF141" s="157"/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  <c r="CR141" s="157"/>
      <c r="CS141" s="157"/>
      <c r="CT141" s="157"/>
      <c r="CU141" s="157"/>
      <c r="CV141" s="157"/>
      <c r="CW141" s="157"/>
      <c r="CX141" s="157"/>
      <c r="CY141" s="157"/>
      <c r="CZ141" s="157"/>
      <c r="DA141" s="157"/>
      <c r="DB141" s="157"/>
      <c r="DC141" s="157"/>
      <c r="DD141" s="157"/>
      <c r="DE141" s="157"/>
      <c r="DF141" s="157"/>
      <c r="DG141" s="157"/>
      <c r="DH141" s="157"/>
      <c r="DI141" s="157"/>
      <c r="DJ141" s="157"/>
      <c r="DK141" s="157"/>
      <c r="DL141" s="157"/>
    </row>
    <row r="142" spans="10:116" ht="14" x14ac:dyDescent="0.15"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</row>
    <row r="143" spans="10:116" ht="14" x14ac:dyDescent="0.15"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  <c r="CR143" s="157"/>
      <c r="CS143" s="157"/>
      <c r="CT143" s="157"/>
      <c r="CU143" s="157"/>
      <c r="CV143" s="157"/>
      <c r="CW143" s="157"/>
      <c r="CX143" s="157"/>
      <c r="CY143" s="157"/>
      <c r="CZ143" s="157"/>
      <c r="DA143" s="157"/>
      <c r="DB143" s="157"/>
      <c r="DC143" s="157"/>
      <c r="DD143" s="157"/>
      <c r="DE143" s="157"/>
      <c r="DF143" s="157"/>
      <c r="DG143" s="157"/>
      <c r="DH143" s="157"/>
      <c r="DI143" s="157"/>
      <c r="DJ143" s="157"/>
      <c r="DK143" s="157"/>
      <c r="DL143" s="157"/>
    </row>
    <row r="144" spans="10:116" ht="14" x14ac:dyDescent="0.15"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</row>
    <row r="145" spans="10:116" ht="14" x14ac:dyDescent="0.15"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  <c r="DG145" s="157"/>
      <c r="DH145" s="157"/>
      <c r="DI145" s="157"/>
      <c r="DJ145" s="157"/>
      <c r="DK145" s="157"/>
      <c r="DL145" s="157"/>
    </row>
    <row r="146" spans="10:116" ht="14" x14ac:dyDescent="0.15"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</row>
    <row r="147" spans="10:116" ht="14" x14ac:dyDescent="0.15"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7"/>
      <c r="BF147" s="157"/>
      <c r="BG147" s="157"/>
      <c r="BH147" s="157"/>
      <c r="BI147" s="157"/>
      <c r="BJ147" s="157"/>
      <c r="BK147" s="157"/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57"/>
      <c r="CF147" s="157"/>
      <c r="CG147" s="157"/>
      <c r="CH147" s="157"/>
      <c r="CI147" s="157"/>
      <c r="CJ147" s="157"/>
      <c r="CK147" s="157"/>
      <c r="CL147" s="157"/>
      <c r="CM147" s="157"/>
      <c r="CN147" s="157"/>
      <c r="CO147" s="157"/>
      <c r="CP147" s="157"/>
      <c r="CQ147" s="157"/>
      <c r="CR147" s="157"/>
      <c r="CS147" s="157"/>
      <c r="CT147" s="157"/>
      <c r="CU147" s="157"/>
      <c r="CV147" s="157"/>
      <c r="CW147" s="157"/>
      <c r="CX147" s="157"/>
      <c r="CY147" s="157"/>
      <c r="CZ147" s="157"/>
      <c r="DA147" s="157"/>
      <c r="DB147" s="157"/>
      <c r="DC147" s="157"/>
      <c r="DD147" s="157"/>
      <c r="DE147" s="157"/>
      <c r="DF147" s="157"/>
      <c r="DG147" s="157"/>
      <c r="DH147" s="157"/>
      <c r="DI147" s="157"/>
      <c r="DJ147" s="157"/>
      <c r="DK147" s="157"/>
      <c r="DL147" s="157"/>
    </row>
    <row r="148" spans="10:116" ht="14" x14ac:dyDescent="0.15"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  <c r="DG148" s="157"/>
      <c r="DH148" s="157"/>
      <c r="DI148" s="157"/>
      <c r="DJ148" s="157"/>
      <c r="DK148" s="157"/>
      <c r="DL148" s="157"/>
    </row>
    <row r="149" spans="10:116" ht="14" x14ac:dyDescent="0.15"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  <c r="DG149" s="157"/>
      <c r="DH149" s="157"/>
      <c r="DI149" s="157"/>
      <c r="DJ149" s="157"/>
      <c r="DK149" s="157"/>
      <c r="DL149" s="157"/>
    </row>
    <row r="150" spans="10:116" ht="14" x14ac:dyDescent="0.15"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  <c r="DG150" s="157"/>
      <c r="DH150" s="157"/>
      <c r="DI150" s="157"/>
      <c r="DJ150" s="157"/>
      <c r="DK150" s="157"/>
      <c r="DL150" s="157"/>
    </row>
    <row r="151" spans="10:116" ht="14" x14ac:dyDescent="0.15"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57"/>
      <c r="BD151" s="157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57"/>
      <c r="CF151" s="157"/>
      <c r="CG151" s="157"/>
      <c r="CH151" s="157"/>
      <c r="CI151" s="157"/>
      <c r="CJ151" s="157"/>
      <c r="CK151" s="157"/>
      <c r="CL151" s="157"/>
      <c r="CM151" s="157"/>
      <c r="CN151" s="157"/>
      <c r="CO151" s="157"/>
      <c r="CP151" s="157"/>
      <c r="CQ151" s="157"/>
      <c r="CR151" s="157"/>
      <c r="CS151" s="157"/>
      <c r="CT151" s="157"/>
      <c r="CU151" s="157"/>
      <c r="CV151" s="157"/>
      <c r="CW151" s="157"/>
      <c r="CX151" s="157"/>
      <c r="CY151" s="157"/>
      <c r="CZ151" s="157"/>
      <c r="DA151" s="157"/>
      <c r="DB151" s="157"/>
      <c r="DC151" s="157"/>
      <c r="DD151" s="157"/>
      <c r="DE151" s="157"/>
      <c r="DF151" s="157"/>
      <c r="DG151" s="157"/>
      <c r="DH151" s="157"/>
      <c r="DI151" s="157"/>
      <c r="DJ151" s="157"/>
      <c r="DK151" s="157"/>
      <c r="DL151" s="157"/>
    </row>
    <row r="152" spans="10:116" ht="14" x14ac:dyDescent="0.15"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</row>
    <row r="153" spans="10:116" ht="14" x14ac:dyDescent="0.15"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57"/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57"/>
      <c r="CF153" s="157"/>
      <c r="CG153" s="157"/>
      <c r="CH153" s="157"/>
      <c r="CI153" s="157"/>
      <c r="CJ153" s="157"/>
      <c r="CK153" s="157"/>
      <c r="CL153" s="157"/>
      <c r="CM153" s="157"/>
      <c r="CN153" s="157"/>
      <c r="CO153" s="157"/>
      <c r="CP153" s="157"/>
      <c r="CQ153" s="157"/>
      <c r="CR153" s="157"/>
      <c r="CS153" s="157"/>
      <c r="CT153" s="157"/>
      <c r="CU153" s="157"/>
      <c r="CV153" s="157"/>
      <c r="CW153" s="157"/>
      <c r="CX153" s="157"/>
      <c r="CY153" s="157"/>
      <c r="CZ153" s="157"/>
      <c r="DA153" s="157"/>
      <c r="DB153" s="157"/>
      <c r="DC153" s="157"/>
      <c r="DD153" s="157"/>
      <c r="DE153" s="157"/>
      <c r="DF153" s="157"/>
      <c r="DG153" s="157"/>
      <c r="DH153" s="157"/>
      <c r="DI153" s="157"/>
      <c r="DJ153" s="157"/>
      <c r="DK153" s="157"/>
      <c r="DL153" s="157"/>
    </row>
    <row r="154" spans="10:116" ht="14" x14ac:dyDescent="0.15"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57"/>
      <c r="BD154" s="157"/>
      <c r="BE154" s="157"/>
      <c r="BF154" s="157"/>
      <c r="BG154" s="157"/>
      <c r="BH154" s="157"/>
      <c r="BI154" s="157"/>
      <c r="BJ154" s="157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  <c r="DG154" s="157"/>
      <c r="DH154" s="157"/>
      <c r="DI154" s="157"/>
      <c r="DJ154" s="157"/>
      <c r="DK154" s="157"/>
      <c r="DL154" s="157"/>
    </row>
    <row r="155" spans="10:116" ht="14" x14ac:dyDescent="0.15"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57"/>
      <c r="BD155" s="157"/>
      <c r="BE155" s="157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57"/>
      <c r="CF155" s="157"/>
      <c r="CG155" s="157"/>
      <c r="CH155" s="157"/>
      <c r="CI155" s="157"/>
      <c r="CJ155" s="157"/>
      <c r="CK155" s="157"/>
      <c r="CL155" s="157"/>
      <c r="CM155" s="157"/>
      <c r="CN155" s="157"/>
      <c r="CO155" s="157"/>
      <c r="CP155" s="157"/>
      <c r="CQ155" s="157"/>
      <c r="CR155" s="157"/>
      <c r="CS155" s="157"/>
      <c r="CT155" s="157"/>
      <c r="CU155" s="157"/>
      <c r="CV155" s="157"/>
      <c r="CW155" s="157"/>
      <c r="CX155" s="157"/>
      <c r="CY155" s="157"/>
      <c r="CZ155" s="157"/>
      <c r="DA155" s="157"/>
      <c r="DB155" s="157"/>
      <c r="DC155" s="157"/>
      <c r="DD155" s="157"/>
      <c r="DE155" s="157"/>
      <c r="DF155" s="157"/>
      <c r="DG155" s="157"/>
      <c r="DH155" s="157"/>
      <c r="DI155" s="157"/>
      <c r="DJ155" s="157"/>
      <c r="DK155" s="157"/>
      <c r="DL155" s="157"/>
    </row>
    <row r="156" spans="10:116" ht="14" x14ac:dyDescent="0.15"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57"/>
      <c r="BD156" s="157"/>
      <c r="BE156" s="157"/>
      <c r="BF156" s="157"/>
      <c r="BG156" s="157"/>
      <c r="BH156" s="157"/>
      <c r="BI156" s="157"/>
      <c r="BJ156" s="157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  <c r="DG156" s="157"/>
      <c r="DH156" s="157"/>
      <c r="DI156" s="157"/>
      <c r="DJ156" s="157"/>
      <c r="DK156" s="157"/>
      <c r="DL156" s="157"/>
    </row>
    <row r="157" spans="10:116" ht="14" x14ac:dyDescent="0.15"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57"/>
      <c r="BD157" s="157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  <c r="DG157" s="157"/>
      <c r="DH157" s="157"/>
      <c r="DI157" s="157"/>
      <c r="DJ157" s="157"/>
      <c r="DK157" s="157"/>
      <c r="DL157" s="157"/>
    </row>
    <row r="158" spans="10:116" ht="14" x14ac:dyDescent="0.15"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57"/>
      <c r="CF158" s="157"/>
      <c r="CG158" s="157"/>
      <c r="CH158" s="157"/>
      <c r="CI158" s="157"/>
      <c r="CJ158" s="157"/>
      <c r="CK158" s="157"/>
      <c r="CL158" s="157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</row>
    <row r="159" spans="10:116" ht="14" x14ac:dyDescent="0.15"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57"/>
      <c r="CF159" s="157"/>
      <c r="CG159" s="157"/>
      <c r="CH159" s="157"/>
      <c r="CI159" s="157"/>
      <c r="CJ159" s="157"/>
      <c r="CK159" s="157"/>
      <c r="CL159" s="157"/>
      <c r="CM159" s="157"/>
      <c r="CN159" s="157"/>
      <c r="CO159" s="157"/>
      <c r="CP159" s="157"/>
      <c r="CQ159" s="157"/>
      <c r="CR159" s="157"/>
      <c r="CS159" s="157"/>
      <c r="CT159" s="157"/>
      <c r="CU159" s="157"/>
      <c r="CV159" s="157"/>
      <c r="CW159" s="157"/>
      <c r="CX159" s="157"/>
      <c r="CY159" s="157"/>
      <c r="CZ159" s="157"/>
      <c r="DA159" s="157"/>
      <c r="DB159" s="157"/>
      <c r="DC159" s="157"/>
      <c r="DD159" s="157"/>
      <c r="DE159" s="157"/>
      <c r="DF159" s="157"/>
      <c r="DG159" s="157"/>
      <c r="DH159" s="157"/>
      <c r="DI159" s="157"/>
      <c r="DJ159" s="157"/>
      <c r="DK159" s="157"/>
      <c r="DL159" s="157"/>
    </row>
    <row r="160" spans="10:116" ht="14" x14ac:dyDescent="0.15"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</row>
    <row r="161" spans="10:116" ht="14" x14ac:dyDescent="0.15"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  <c r="DG161" s="157"/>
      <c r="DH161" s="157"/>
      <c r="DI161" s="157"/>
      <c r="DJ161" s="157"/>
      <c r="DK161" s="157"/>
      <c r="DL161" s="157"/>
    </row>
    <row r="162" spans="10:116" ht="14" x14ac:dyDescent="0.15"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  <c r="DG162" s="157"/>
      <c r="DH162" s="157"/>
      <c r="DI162" s="157"/>
      <c r="DJ162" s="157"/>
      <c r="DK162" s="157"/>
      <c r="DL162" s="157"/>
    </row>
    <row r="163" spans="10:116" ht="14" x14ac:dyDescent="0.15"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  <c r="DG163" s="157"/>
      <c r="DH163" s="157"/>
      <c r="DI163" s="157"/>
      <c r="DJ163" s="157"/>
      <c r="DK163" s="157"/>
      <c r="DL163" s="157"/>
    </row>
    <row r="164" spans="10:116" ht="14" x14ac:dyDescent="0.15"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57"/>
      <c r="BD164" s="157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  <c r="DG164" s="157"/>
      <c r="DH164" s="157"/>
      <c r="DI164" s="157"/>
      <c r="DJ164" s="157"/>
      <c r="DK164" s="157"/>
      <c r="DL164" s="157"/>
    </row>
    <row r="165" spans="10:116" ht="14" x14ac:dyDescent="0.15"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  <c r="DG165" s="157"/>
      <c r="DH165" s="157"/>
      <c r="DI165" s="157"/>
      <c r="DJ165" s="157"/>
      <c r="DK165" s="157"/>
      <c r="DL165" s="157"/>
    </row>
    <row r="166" spans="10:116" ht="14" x14ac:dyDescent="0.15"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  <c r="DG166" s="157"/>
      <c r="DH166" s="157"/>
      <c r="DI166" s="157"/>
      <c r="DJ166" s="157"/>
      <c r="DK166" s="157"/>
      <c r="DL166" s="157"/>
    </row>
    <row r="167" spans="10:116" ht="14" x14ac:dyDescent="0.15"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57"/>
      <c r="BD167" s="157"/>
      <c r="BE167" s="157"/>
      <c r="BF167" s="157"/>
      <c r="BG167" s="157"/>
      <c r="BH167" s="157"/>
      <c r="BI167" s="157"/>
      <c r="BJ167" s="157"/>
      <c r="BK167" s="157"/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57"/>
      <c r="CF167" s="157"/>
      <c r="CG167" s="157"/>
      <c r="CH167" s="157"/>
      <c r="CI167" s="157"/>
      <c r="CJ167" s="157"/>
      <c r="CK167" s="157"/>
      <c r="CL167" s="157"/>
      <c r="CM167" s="157"/>
      <c r="CN167" s="157"/>
      <c r="CO167" s="157"/>
      <c r="CP167" s="157"/>
      <c r="CQ167" s="157"/>
      <c r="CR167" s="157"/>
      <c r="CS167" s="157"/>
      <c r="CT167" s="157"/>
      <c r="CU167" s="157"/>
      <c r="CV167" s="157"/>
      <c r="CW167" s="157"/>
      <c r="CX167" s="157"/>
      <c r="CY167" s="157"/>
      <c r="CZ167" s="157"/>
      <c r="DA167" s="157"/>
      <c r="DB167" s="157"/>
      <c r="DC167" s="157"/>
      <c r="DD167" s="157"/>
      <c r="DE167" s="157"/>
      <c r="DF167" s="157"/>
      <c r="DG167" s="157"/>
      <c r="DH167" s="157"/>
      <c r="DI167" s="157"/>
      <c r="DJ167" s="157"/>
      <c r="DK167" s="157"/>
      <c r="DL167" s="157"/>
    </row>
    <row r="168" spans="10:116" ht="14" x14ac:dyDescent="0.15"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  <c r="DG168" s="157"/>
      <c r="DH168" s="157"/>
      <c r="DI168" s="157"/>
      <c r="DJ168" s="157"/>
      <c r="DK168" s="157"/>
      <c r="DL168" s="157"/>
    </row>
    <row r="169" spans="10:116" ht="14" x14ac:dyDescent="0.15"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57"/>
      <c r="CF169" s="157"/>
      <c r="CG169" s="157"/>
      <c r="CH169" s="157"/>
      <c r="CI169" s="157"/>
      <c r="CJ169" s="157"/>
      <c r="CK169" s="157"/>
      <c r="CL169" s="157"/>
      <c r="CM169" s="157"/>
      <c r="CN169" s="157"/>
      <c r="CO169" s="157"/>
      <c r="CP169" s="157"/>
      <c r="CQ169" s="157"/>
      <c r="CR169" s="157"/>
      <c r="CS169" s="157"/>
      <c r="CT169" s="157"/>
      <c r="CU169" s="157"/>
      <c r="CV169" s="157"/>
      <c r="CW169" s="157"/>
      <c r="CX169" s="157"/>
      <c r="CY169" s="157"/>
      <c r="CZ169" s="157"/>
      <c r="DA169" s="157"/>
      <c r="DB169" s="157"/>
      <c r="DC169" s="157"/>
      <c r="DD169" s="157"/>
      <c r="DE169" s="157"/>
      <c r="DF169" s="157"/>
      <c r="DG169" s="157"/>
      <c r="DH169" s="157"/>
      <c r="DI169" s="157"/>
      <c r="DJ169" s="157"/>
      <c r="DK169" s="157"/>
      <c r="DL169" s="157"/>
    </row>
    <row r="170" spans="10:116" ht="14" x14ac:dyDescent="0.15"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  <c r="DG170" s="157"/>
      <c r="DH170" s="157"/>
      <c r="DI170" s="157"/>
      <c r="DJ170" s="157"/>
      <c r="DK170" s="157"/>
      <c r="DL170" s="157"/>
    </row>
    <row r="171" spans="10:116" ht="14" x14ac:dyDescent="0.15"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  <c r="BK171" s="157"/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57"/>
      <c r="CF171" s="157"/>
      <c r="CG171" s="157"/>
      <c r="CH171" s="157"/>
      <c r="CI171" s="157"/>
      <c r="CJ171" s="157"/>
      <c r="CK171" s="157"/>
      <c r="CL171" s="157"/>
      <c r="CM171" s="157"/>
      <c r="CN171" s="157"/>
      <c r="CO171" s="157"/>
      <c r="CP171" s="157"/>
      <c r="CQ171" s="157"/>
      <c r="CR171" s="157"/>
      <c r="CS171" s="157"/>
      <c r="CT171" s="157"/>
      <c r="CU171" s="157"/>
      <c r="CV171" s="157"/>
      <c r="CW171" s="157"/>
      <c r="CX171" s="157"/>
      <c r="CY171" s="157"/>
      <c r="CZ171" s="157"/>
      <c r="DA171" s="157"/>
      <c r="DB171" s="157"/>
      <c r="DC171" s="157"/>
      <c r="DD171" s="157"/>
      <c r="DE171" s="157"/>
      <c r="DF171" s="157"/>
      <c r="DG171" s="157"/>
      <c r="DH171" s="157"/>
      <c r="DI171" s="157"/>
      <c r="DJ171" s="157"/>
      <c r="DK171" s="157"/>
      <c r="DL171" s="157"/>
    </row>
    <row r="172" spans="10:116" ht="14" x14ac:dyDescent="0.15"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  <c r="DG172" s="157"/>
      <c r="DH172" s="157"/>
      <c r="DI172" s="157"/>
      <c r="DJ172" s="157"/>
      <c r="DK172" s="157"/>
      <c r="DL172" s="157"/>
    </row>
    <row r="173" spans="10:116" ht="14" x14ac:dyDescent="0.15"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  <c r="DG173" s="157"/>
      <c r="DH173" s="157"/>
      <c r="DI173" s="157"/>
      <c r="DJ173" s="157"/>
      <c r="DK173" s="157"/>
      <c r="DL173" s="157"/>
    </row>
    <row r="174" spans="10:116" ht="14" x14ac:dyDescent="0.15"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7"/>
      <c r="CR174" s="157"/>
      <c r="CS174" s="157"/>
      <c r="CT174" s="157"/>
      <c r="CU174" s="157"/>
      <c r="CV174" s="157"/>
      <c r="CW174" s="157"/>
      <c r="CX174" s="157"/>
      <c r="CY174" s="157"/>
      <c r="CZ174" s="157"/>
      <c r="DA174" s="157"/>
      <c r="DB174" s="157"/>
      <c r="DC174" s="157"/>
      <c r="DD174" s="157"/>
      <c r="DE174" s="157"/>
      <c r="DF174" s="157"/>
      <c r="DG174" s="157"/>
      <c r="DH174" s="157"/>
      <c r="DI174" s="157"/>
      <c r="DJ174" s="157"/>
      <c r="DK174" s="157"/>
      <c r="DL174" s="157"/>
    </row>
    <row r="175" spans="10:116" ht="14" x14ac:dyDescent="0.15"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</row>
    <row r="176" spans="10:116" ht="14" x14ac:dyDescent="0.15"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  <c r="DG176" s="157"/>
      <c r="DH176" s="157"/>
      <c r="DI176" s="157"/>
      <c r="DJ176" s="157"/>
      <c r="DK176" s="157"/>
      <c r="DL176" s="157"/>
    </row>
    <row r="177" spans="10:116" ht="14" x14ac:dyDescent="0.15"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  <c r="DG177" s="157"/>
      <c r="DH177" s="157"/>
      <c r="DI177" s="157"/>
      <c r="DJ177" s="157"/>
      <c r="DK177" s="157"/>
      <c r="DL177" s="157"/>
    </row>
    <row r="178" spans="10:116" ht="14" x14ac:dyDescent="0.15"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  <c r="DG178" s="157"/>
      <c r="DH178" s="157"/>
      <c r="DI178" s="157"/>
      <c r="DJ178" s="157"/>
      <c r="DK178" s="157"/>
      <c r="DL178" s="157"/>
    </row>
    <row r="179" spans="10:116" ht="14" x14ac:dyDescent="0.15"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7"/>
      <c r="CV179" s="157"/>
      <c r="CW179" s="157"/>
      <c r="CX179" s="157"/>
      <c r="CY179" s="157"/>
      <c r="CZ179" s="157"/>
      <c r="DA179" s="157"/>
      <c r="DB179" s="157"/>
      <c r="DC179" s="157"/>
      <c r="DD179" s="157"/>
      <c r="DE179" s="157"/>
      <c r="DF179" s="157"/>
      <c r="DG179" s="157"/>
      <c r="DH179" s="157"/>
      <c r="DI179" s="157"/>
      <c r="DJ179" s="157"/>
      <c r="DK179" s="157"/>
      <c r="DL179" s="157"/>
    </row>
    <row r="180" spans="10:116" ht="14" x14ac:dyDescent="0.15"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  <c r="DG180" s="157"/>
      <c r="DH180" s="157"/>
      <c r="DI180" s="157"/>
      <c r="DJ180" s="157"/>
      <c r="DK180" s="157"/>
      <c r="DL180" s="157"/>
    </row>
    <row r="181" spans="10:116" ht="14" x14ac:dyDescent="0.15"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  <c r="DG181" s="157"/>
      <c r="DH181" s="157"/>
      <c r="DI181" s="157"/>
      <c r="DJ181" s="157"/>
      <c r="DK181" s="157"/>
      <c r="DL181" s="157"/>
    </row>
    <row r="182" spans="10:116" ht="14" x14ac:dyDescent="0.15"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7"/>
      <c r="CM182" s="157"/>
      <c r="CN182" s="157"/>
      <c r="CO182" s="157"/>
      <c r="CP182" s="157"/>
      <c r="CQ182" s="157"/>
      <c r="CR182" s="157"/>
      <c r="CS182" s="157"/>
      <c r="CT182" s="157"/>
      <c r="CU182" s="157"/>
      <c r="CV182" s="157"/>
      <c r="CW182" s="157"/>
      <c r="CX182" s="157"/>
      <c r="CY182" s="157"/>
      <c r="CZ182" s="157"/>
      <c r="DA182" s="157"/>
      <c r="DB182" s="157"/>
      <c r="DC182" s="157"/>
      <c r="DD182" s="157"/>
      <c r="DE182" s="157"/>
      <c r="DF182" s="157"/>
      <c r="DG182" s="157"/>
      <c r="DH182" s="157"/>
      <c r="DI182" s="157"/>
      <c r="DJ182" s="157"/>
      <c r="DK182" s="157"/>
      <c r="DL182" s="157"/>
    </row>
    <row r="183" spans="10:116" ht="14" x14ac:dyDescent="0.15"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7"/>
      <c r="CN183" s="157"/>
      <c r="CO183" s="157"/>
      <c r="CP183" s="157"/>
      <c r="CQ183" s="157"/>
      <c r="CR183" s="157"/>
      <c r="CS183" s="157"/>
      <c r="CT183" s="157"/>
      <c r="CU183" s="157"/>
      <c r="CV183" s="157"/>
      <c r="CW183" s="157"/>
      <c r="CX183" s="157"/>
      <c r="CY183" s="157"/>
      <c r="CZ183" s="157"/>
      <c r="DA183" s="157"/>
      <c r="DB183" s="157"/>
      <c r="DC183" s="157"/>
      <c r="DD183" s="157"/>
      <c r="DE183" s="157"/>
      <c r="DF183" s="157"/>
      <c r="DG183" s="157"/>
      <c r="DH183" s="157"/>
      <c r="DI183" s="157"/>
      <c r="DJ183" s="157"/>
      <c r="DK183" s="157"/>
      <c r="DL183" s="157"/>
    </row>
    <row r="184" spans="10:116" ht="14" x14ac:dyDescent="0.15"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7"/>
      <c r="CM184" s="157"/>
      <c r="CN184" s="157"/>
      <c r="CO184" s="157"/>
      <c r="CP184" s="157"/>
      <c r="CQ184" s="157"/>
      <c r="CR184" s="157"/>
      <c r="CS184" s="157"/>
      <c r="CT184" s="157"/>
      <c r="CU184" s="157"/>
      <c r="CV184" s="157"/>
      <c r="CW184" s="157"/>
      <c r="CX184" s="157"/>
      <c r="CY184" s="157"/>
      <c r="CZ184" s="157"/>
      <c r="DA184" s="157"/>
      <c r="DB184" s="157"/>
      <c r="DC184" s="157"/>
      <c r="DD184" s="157"/>
      <c r="DE184" s="157"/>
      <c r="DF184" s="157"/>
      <c r="DG184" s="157"/>
      <c r="DH184" s="157"/>
      <c r="DI184" s="157"/>
      <c r="DJ184" s="157"/>
      <c r="DK184" s="157"/>
      <c r="DL184" s="157"/>
    </row>
    <row r="185" spans="10:116" ht="14" x14ac:dyDescent="0.15"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57"/>
      <c r="BD185" s="157"/>
      <c r="BE185" s="157"/>
      <c r="BF185" s="157"/>
      <c r="BG185" s="157"/>
      <c r="BH185" s="157"/>
      <c r="BI185" s="157"/>
      <c r="BJ185" s="157"/>
      <c r="BK185" s="157"/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57"/>
      <c r="CF185" s="157"/>
      <c r="CG185" s="157"/>
      <c r="CH185" s="157"/>
      <c r="CI185" s="157"/>
      <c r="CJ185" s="157"/>
      <c r="CK185" s="157"/>
      <c r="CL185" s="157"/>
      <c r="CM185" s="157"/>
      <c r="CN185" s="157"/>
      <c r="CO185" s="157"/>
      <c r="CP185" s="157"/>
      <c r="CQ185" s="157"/>
      <c r="CR185" s="157"/>
      <c r="CS185" s="157"/>
      <c r="CT185" s="157"/>
      <c r="CU185" s="157"/>
      <c r="CV185" s="157"/>
      <c r="CW185" s="157"/>
      <c r="CX185" s="157"/>
      <c r="CY185" s="157"/>
      <c r="CZ185" s="157"/>
      <c r="DA185" s="157"/>
      <c r="DB185" s="157"/>
      <c r="DC185" s="157"/>
      <c r="DD185" s="157"/>
      <c r="DE185" s="157"/>
      <c r="DF185" s="157"/>
      <c r="DG185" s="157"/>
      <c r="DH185" s="157"/>
      <c r="DI185" s="157"/>
      <c r="DJ185" s="157"/>
      <c r="DK185" s="157"/>
      <c r="DL185" s="157"/>
    </row>
    <row r="186" spans="10:116" ht="14" x14ac:dyDescent="0.15"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  <c r="DG186" s="157"/>
      <c r="DH186" s="157"/>
      <c r="DI186" s="157"/>
      <c r="DJ186" s="157"/>
      <c r="DK186" s="157"/>
      <c r="DL186" s="157"/>
    </row>
    <row r="187" spans="10:116" ht="14" x14ac:dyDescent="0.15"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  <c r="DG187" s="157"/>
      <c r="DH187" s="157"/>
      <c r="DI187" s="157"/>
      <c r="DJ187" s="157"/>
      <c r="DK187" s="157"/>
      <c r="DL187" s="157"/>
    </row>
    <row r="188" spans="10:116" ht="14" x14ac:dyDescent="0.15"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  <c r="DG188" s="157"/>
      <c r="DH188" s="157"/>
      <c r="DI188" s="157"/>
      <c r="DJ188" s="157"/>
      <c r="DK188" s="157"/>
      <c r="DL188" s="157"/>
    </row>
    <row r="189" spans="10:116" ht="14" x14ac:dyDescent="0.15"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7"/>
      <c r="CL189" s="157"/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  <c r="DG189" s="157"/>
      <c r="DH189" s="157"/>
      <c r="DI189" s="157"/>
      <c r="DJ189" s="157"/>
      <c r="DK189" s="157"/>
      <c r="DL189" s="157"/>
    </row>
    <row r="190" spans="10:116" ht="14" x14ac:dyDescent="0.15"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7"/>
      <c r="BH190" s="157"/>
      <c r="BI190" s="157"/>
      <c r="BJ190" s="157"/>
      <c r="BK190" s="157"/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7"/>
      <c r="CL190" s="157"/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7"/>
      <c r="DA190" s="157"/>
      <c r="DB190" s="157"/>
      <c r="DC190" s="157"/>
      <c r="DD190" s="157"/>
      <c r="DE190" s="157"/>
      <c r="DF190" s="157"/>
      <c r="DG190" s="157"/>
      <c r="DH190" s="157"/>
      <c r="DI190" s="157"/>
      <c r="DJ190" s="157"/>
      <c r="DK190" s="157"/>
      <c r="DL190" s="157"/>
    </row>
    <row r="191" spans="10:116" ht="14" x14ac:dyDescent="0.15"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</row>
    <row r="192" spans="10:116" ht="14" x14ac:dyDescent="0.15"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</row>
    <row r="193" spans="10:116" ht="14" x14ac:dyDescent="0.15"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7"/>
      <c r="DA193" s="157"/>
      <c r="DB193" s="157"/>
      <c r="DC193" s="157"/>
      <c r="DD193" s="157"/>
      <c r="DE193" s="157"/>
      <c r="DF193" s="157"/>
      <c r="DG193" s="157"/>
      <c r="DH193" s="157"/>
      <c r="DI193" s="157"/>
      <c r="DJ193" s="157"/>
      <c r="DK193" s="157"/>
      <c r="DL193" s="157"/>
    </row>
    <row r="194" spans="10:116" ht="14" x14ac:dyDescent="0.15"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57"/>
      <c r="BD194" s="157"/>
      <c r="BE194" s="157"/>
      <c r="BF194" s="157"/>
      <c r="BG194" s="157"/>
      <c r="BH194" s="157"/>
      <c r="BI194" s="157"/>
      <c r="BJ194" s="157"/>
      <c r="BK194" s="157"/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7"/>
      <c r="CI194" s="157"/>
      <c r="CJ194" s="157"/>
      <c r="CK194" s="157"/>
      <c r="CL194" s="157"/>
      <c r="CM194" s="157"/>
      <c r="CN194" s="157"/>
      <c r="CO194" s="157"/>
      <c r="CP194" s="157"/>
      <c r="CQ194" s="157"/>
      <c r="CR194" s="157"/>
      <c r="CS194" s="157"/>
      <c r="CT194" s="157"/>
      <c r="CU194" s="157"/>
      <c r="CV194" s="157"/>
      <c r="CW194" s="157"/>
      <c r="CX194" s="157"/>
      <c r="CY194" s="157"/>
      <c r="CZ194" s="157"/>
      <c r="DA194" s="157"/>
      <c r="DB194" s="157"/>
      <c r="DC194" s="157"/>
      <c r="DD194" s="157"/>
      <c r="DE194" s="157"/>
      <c r="DF194" s="157"/>
      <c r="DG194" s="157"/>
      <c r="DH194" s="157"/>
      <c r="DI194" s="157"/>
      <c r="DJ194" s="157"/>
      <c r="DK194" s="157"/>
      <c r="DL194" s="157"/>
    </row>
    <row r="195" spans="10:116" ht="14" x14ac:dyDescent="0.15"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7"/>
      <c r="DA195" s="157"/>
      <c r="DB195" s="157"/>
      <c r="DC195" s="157"/>
      <c r="DD195" s="157"/>
      <c r="DE195" s="157"/>
      <c r="DF195" s="157"/>
      <c r="DG195" s="157"/>
      <c r="DH195" s="157"/>
      <c r="DI195" s="157"/>
      <c r="DJ195" s="157"/>
      <c r="DK195" s="157"/>
      <c r="DL195" s="157"/>
    </row>
    <row r="196" spans="10:116" ht="14" x14ac:dyDescent="0.15"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57"/>
      <c r="BD196" s="157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  <c r="CM196" s="157"/>
      <c r="CN196" s="157"/>
      <c r="CO196" s="157"/>
      <c r="CP196" s="157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  <c r="DG196" s="157"/>
      <c r="DH196" s="157"/>
      <c r="DI196" s="157"/>
      <c r="DJ196" s="157"/>
      <c r="DK196" s="157"/>
      <c r="DL196" s="157"/>
    </row>
    <row r="197" spans="10:116" ht="14" x14ac:dyDescent="0.15"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57"/>
      <c r="BD197" s="157"/>
      <c r="BE197" s="157"/>
      <c r="BF197" s="157"/>
      <c r="BG197" s="157"/>
      <c r="BH197" s="157"/>
      <c r="BI197" s="157"/>
      <c r="BJ197" s="157"/>
      <c r="BK197" s="157"/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57"/>
      <c r="CF197" s="157"/>
      <c r="CG197" s="157"/>
      <c r="CH197" s="157"/>
      <c r="CI197" s="157"/>
      <c r="CJ197" s="157"/>
      <c r="CK197" s="157"/>
      <c r="CL197" s="157"/>
      <c r="CM197" s="157"/>
      <c r="CN197" s="157"/>
      <c r="CO197" s="157"/>
      <c r="CP197" s="157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  <c r="DG197" s="157"/>
      <c r="DH197" s="157"/>
      <c r="DI197" s="157"/>
      <c r="DJ197" s="157"/>
      <c r="DK197" s="157"/>
      <c r="DL197" s="157"/>
    </row>
    <row r="198" spans="10:116" ht="14" x14ac:dyDescent="0.15"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  <c r="CM198" s="157"/>
      <c r="CN198" s="157"/>
      <c r="CO198" s="157"/>
      <c r="CP198" s="157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  <c r="DG198" s="157"/>
      <c r="DH198" s="157"/>
      <c r="DI198" s="157"/>
      <c r="DJ198" s="157"/>
      <c r="DK198" s="157"/>
      <c r="DL198" s="157"/>
    </row>
    <row r="199" spans="10:116" ht="14" x14ac:dyDescent="0.15"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57"/>
      <c r="BK199" s="157"/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57"/>
      <c r="CF199" s="157"/>
      <c r="CG199" s="157"/>
      <c r="CH199" s="157"/>
      <c r="CI199" s="157"/>
      <c r="CJ199" s="157"/>
      <c r="CK199" s="157"/>
      <c r="CL199" s="157"/>
      <c r="CM199" s="157"/>
      <c r="CN199" s="157"/>
      <c r="CO199" s="157"/>
      <c r="CP199" s="157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  <c r="DG199" s="157"/>
      <c r="DH199" s="157"/>
      <c r="DI199" s="157"/>
      <c r="DJ199" s="157"/>
      <c r="DK199" s="157"/>
      <c r="DL199" s="157"/>
    </row>
    <row r="200" spans="10:116" ht="14" x14ac:dyDescent="0.15"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  <c r="CM200" s="157"/>
      <c r="CN200" s="157"/>
      <c r="CO200" s="157"/>
      <c r="CP200" s="157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  <c r="DG200" s="157"/>
      <c r="DH200" s="157"/>
      <c r="DI200" s="157"/>
      <c r="DJ200" s="157"/>
      <c r="DK200" s="157"/>
      <c r="DL200" s="157"/>
    </row>
    <row r="201" spans="10:116" ht="14" x14ac:dyDescent="0.15"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  <c r="CM201" s="157"/>
      <c r="CN201" s="157"/>
      <c r="CO201" s="157"/>
      <c r="CP201" s="157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  <c r="DG201" s="157"/>
      <c r="DH201" s="157"/>
      <c r="DI201" s="157"/>
      <c r="DJ201" s="157"/>
      <c r="DK201" s="157"/>
      <c r="DL201" s="157"/>
    </row>
    <row r="202" spans="10:116" ht="14" x14ac:dyDescent="0.15"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57"/>
      <c r="BD202" s="157"/>
      <c r="BE202" s="157"/>
      <c r="BF202" s="157"/>
      <c r="BG202" s="157"/>
      <c r="BH202" s="157"/>
      <c r="BI202" s="157"/>
      <c r="BJ202" s="157"/>
      <c r="BK202" s="157"/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57"/>
      <c r="CF202" s="157"/>
      <c r="CG202" s="157"/>
      <c r="CH202" s="157"/>
      <c r="CI202" s="157"/>
      <c r="CJ202" s="157"/>
      <c r="CK202" s="157"/>
      <c r="CL202" s="157"/>
      <c r="CM202" s="157"/>
      <c r="CN202" s="157"/>
      <c r="CO202" s="157"/>
      <c r="CP202" s="157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  <c r="DG202" s="157"/>
      <c r="DH202" s="157"/>
      <c r="DI202" s="157"/>
      <c r="DJ202" s="157"/>
      <c r="DK202" s="157"/>
      <c r="DL202" s="157"/>
    </row>
    <row r="203" spans="10:116" ht="14" x14ac:dyDescent="0.15"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7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57"/>
      <c r="CF203" s="157"/>
      <c r="CG203" s="157"/>
      <c r="CH203" s="157"/>
      <c r="CI203" s="157"/>
      <c r="CJ203" s="157"/>
      <c r="CK203" s="157"/>
      <c r="CL203" s="157"/>
      <c r="CM203" s="157"/>
      <c r="CN203" s="157"/>
      <c r="CO203" s="157"/>
      <c r="CP203" s="157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  <c r="DG203" s="157"/>
      <c r="DH203" s="157"/>
      <c r="DI203" s="157"/>
      <c r="DJ203" s="157"/>
      <c r="DK203" s="157"/>
      <c r="DL203" s="157"/>
    </row>
    <row r="204" spans="10:116" ht="14" x14ac:dyDescent="0.15"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57"/>
      <c r="DH204" s="157"/>
      <c r="DI204" s="157"/>
      <c r="DJ204" s="157"/>
      <c r="DK204" s="157"/>
      <c r="DL204" s="157"/>
    </row>
    <row r="205" spans="10:116" ht="14" x14ac:dyDescent="0.15"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</row>
    <row r="206" spans="10:116" ht="14" x14ac:dyDescent="0.15"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57"/>
      <c r="BD206" s="157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</row>
    <row r="207" spans="10:116" ht="14" x14ac:dyDescent="0.15"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57"/>
      <c r="CF207" s="157"/>
      <c r="CG207" s="157"/>
      <c r="CH207" s="157"/>
      <c r="CI207" s="157"/>
      <c r="CJ207" s="157"/>
      <c r="CK207" s="157"/>
      <c r="CL207" s="157"/>
      <c r="CM207" s="157"/>
      <c r="CN207" s="157"/>
      <c r="CO207" s="157"/>
      <c r="CP207" s="157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  <c r="DG207" s="157"/>
      <c r="DH207" s="157"/>
      <c r="DI207" s="157"/>
      <c r="DJ207" s="157"/>
      <c r="DK207" s="157"/>
      <c r="DL207" s="157"/>
    </row>
    <row r="208" spans="10:116" ht="14" x14ac:dyDescent="0.15"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57"/>
      <c r="CF208" s="157"/>
      <c r="CG208" s="157"/>
      <c r="CH208" s="157"/>
      <c r="CI208" s="157"/>
      <c r="CJ208" s="157"/>
      <c r="CK208" s="157"/>
      <c r="CL208" s="157"/>
      <c r="CM208" s="157"/>
      <c r="CN208" s="157"/>
      <c r="CO208" s="157"/>
      <c r="CP208" s="157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  <c r="DG208" s="157"/>
      <c r="DH208" s="157"/>
      <c r="DI208" s="157"/>
      <c r="DJ208" s="157"/>
      <c r="DK208" s="157"/>
      <c r="DL208" s="157"/>
    </row>
    <row r="209" spans="10:116" ht="14" x14ac:dyDescent="0.15"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7"/>
      <c r="CH209" s="157"/>
      <c r="CI209" s="157"/>
      <c r="CJ209" s="157"/>
      <c r="CK209" s="157"/>
      <c r="CL209" s="157"/>
      <c r="CM209" s="157"/>
      <c r="CN209" s="157"/>
      <c r="CO209" s="157"/>
      <c r="CP209" s="157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  <c r="DG209" s="157"/>
      <c r="DH209" s="157"/>
      <c r="DI209" s="157"/>
      <c r="DJ209" s="157"/>
      <c r="DK209" s="157"/>
      <c r="DL209" s="157"/>
    </row>
    <row r="210" spans="10:116" ht="14" x14ac:dyDescent="0.15"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57"/>
      <c r="BD210" s="157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57"/>
      <c r="CF210" s="157"/>
      <c r="CG210" s="157"/>
      <c r="CH210" s="157"/>
      <c r="CI210" s="157"/>
      <c r="CJ210" s="157"/>
      <c r="CK210" s="157"/>
      <c r="CL210" s="157"/>
      <c r="CM210" s="157"/>
      <c r="CN210" s="157"/>
      <c r="CO210" s="157"/>
      <c r="CP210" s="157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  <c r="DG210" s="157"/>
      <c r="DH210" s="157"/>
      <c r="DI210" s="157"/>
      <c r="DJ210" s="157"/>
      <c r="DK210" s="157"/>
      <c r="DL210" s="157"/>
    </row>
    <row r="211" spans="10:116" ht="14" x14ac:dyDescent="0.15"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</row>
    <row r="212" spans="10:116" ht="14" x14ac:dyDescent="0.15"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</row>
    <row r="213" spans="10:116" ht="14" x14ac:dyDescent="0.15"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</row>
    <row r="214" spans="10:116" ht="14" x14ac:dyDescent="0.15"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  <c r="CM214" s="157"/>
      <c r="CN214" s="157"/>
      <c r="CO214" s="157"/>
      <c r="CP214" s="157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7"/>
      <c r="DH214" s="157"/>
      <c r="DI214" s="157"/>
      <c r="DJ214" s="157"/>
      <c r="DK214" s="157"/>
      <c r="DL214" s="157"/>
    </row>
    <row r="215" spans="10:116" ht="14" x14ac:dyDescent="0.15"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</row>
    <row r="216" spans="10:116" ht="14" x14ac:dyDescent="0.15"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</row>
    <row r="217" spans="10:116" ht="14" x14ac:dyDescent="0.15"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57"/>
      <c r="BD217" s="157"/>
      <c r="BE217" s="157"/>
      <c r="BF217" s="157"/>
      <c r="BG217" s="157"/>
      <c r="BH217" s="157"/>
      <c r="BI217" s="157"/>
      <c r="BJ217" s="157"/>
      <c r="BK217" s="157"/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57"/>
      <c r="CF217" s="157"/>
      <c r="CG217" s="157"/>
      <c r="CH217" s="157"/>
      <c r="CI217" s="157"/>
      <c r="CJ217" s="157"/>
      <c r="CK217" s="157"/>
      <c r="CL217" s="157"/>
      <c r="CM217" s="157"/>
      <c r="CN217" s="157"/>
      <c r="CO217" s="157"/>
      <c r="CP217" s="157"/>
      <c r="CQ217" s="157"/>
      <c r="CR217" s="157"/>
      <c r="CS217" s="157"/>
      <c r="CT217" s="157"/>
      <c r="CU217" s="157"/>
      <c r="CV217" s="157"/>
      <c r="CW217" s="157"/>
      <c r="CX217" s="157"/>
      <c r="CY217" s="157"/>
      <c r="CZ217" s="157"/>
      <c r="DA217" s="157"/>
      <c r="DB217" s="157"/>
      <c r="DC217" s="157"/>
      <c r="DD217" s="157"/>
      <c r="DE217" s="157"/>
      <c r="DF217" s="157"/>
      <c r="DG217" s="157"/>
      <c r="DH217" s="157"/>
      <c r="DI217" s="157"/>
      <c r="DJ217" s="157"/>
      <c r="DK217" s="157"/>
      <c r="DL217" s="157"/>
    </row>
    <row r="218" spans="10:116" ht="14" x14ac:dyDescent="0.15"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57"/>
      <c r="BD218" s="157"/>
      <c r="BE218" s="157"/>
      <c r="BF218" s="157"/>
      <c r="BG218" s="157"/>
      <c r="BH218" s="157"/>
      <c r="BI218" s="157"/>
      <c r="BJ218" s="157"/>
      <c r="BK218" s="157"/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57"/>
      <c r="CF218" s="157"/>
      <c r="CG218" s="157"/>
      <c r="CH218" s="157"/>
      <c r="CI218" s="157"/>
      <c r="CJ218" s="157"/>
      <c r="CK218" s="157"/>
      <c r="CL218" s="157"/>
      <c r="CM218" s="157"/>
      <c r="CN218" s="157"/>
      <c r="CO218" s="157"/>
      <c r="CP218" s="157"/>
      <c r="CQ218" s="157"/>
      <c r="CR218" s="157"/>
      <c r="CS218" s="157"/>
      <c r="CT218" s="157"/>
      <c r="CU218" s="157"/>
      <c r="CV218" s="157"/>
      <c r="CW218" s="157"/>
      <c r="CX218" s="157"/>
      <c r="CY218" s="157"/>
      <c r="CZ218" s="157"/>
      <c r="DA218" s="157"/>
      <c r="DB218" s="157"/>
      <c r="DC218" s="157"/>
      <c r="DD218" s="157"/>
      <c r="DE218" s="157"/>
      <c r="DF218" s="157"/>
      <c r="DG218" s="157"/>
      <c r="DH218" s="157"/>
      <c r="DI218" s="157"/>
      <c r="DJ218" s="157"/>
      <c r="DK218" s="157"/>
      <c r="DL218" s="157"/>
    </row>
    <row r="219" spans="10:116" ht="14" x14ac:dyDescent="0.15"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  <c r="DG219" s="157"/>
      <c r="DH219" s="157"/>
      <c r="DI219" s="157"/>
      <c r="DJ219" s="157"/>
      <c r="DK219" s="157"/>
      <c r="DL219" s="157"/>
    </row>
  </sheetData>
  <sheetProtection algorithmName="SHA-512" hashValue="7L/5oUa9BrYjHCpL09nisf9IZPLFyBFJ/R5mQrZ1bDQBa8g3XaW6fJwvP8toChDMoooY9DWWm2/ABvC+KE9rKw==" saltValue="fxEVqqPml+qsjp4tAxyweg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N292"/>
  <sheetViews>
    <sheetView zoomScaleNormal="100" workbookViewId="0">
      <selection activeCell="C5" sqref="C5"/>
    </sheetView>
  </sheetViews>
  <sheetFormatPr baseColWidth="10" defaultColWidth="10.83203125" defaultRowHeight="13" x14ac:dyDescent="0.15"/>
  <cols>
    <col min="1" max="1" width="20.6640625" style="19" customWidth="1"/>
    <col min="2" max="9" width="12.83203125" style="19" customWidth="1"/>
    <col min="10" max="118" width="10.83203125" style="136"/>
    <col min="119" max="16384" width="10.83203125" style="19"/>
  </cols>
  <sheetData>
    <row r="1" spans="1:116" s="136" customFormat="1" ht="14" x14ac:dyDescent="0.15">
      <c r="A1" s="134" t="s">
        <v>249</v>
      </c>
      <c r="B1" s="135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</row>
    <row r="2" spans="1:116" s="136" customFormat="1" ht="14" x14ac:dyDescent="0.15">
      <c r="A2" s="137" t="s">
        <v>212</v>
      </c>
      <c r="B2" s="135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</row>
    <row r="3" spans="1:116" s="136" customFormat="1" ht="15" thickBot="1" x14ac:dyDescent="0.2">
      <c r="A3" s="134"/>
      <c r="B3" s="135"/>
      <c r="C3" s="134"/>
      <c r="D3" s="134"/>
      <c r="E3" s="134"/>
      <c r="F3" s="134"/>
      <c r="G3" s="138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34"/>
      <c r="BG3" s="134"/>
      <c r="BH3" s="134"/>
      <c r="BI3" s="134"/>
      <c r="BJ3" s="134"/>
      <c r="BK3" s="134"/>
      <c r="BL3" s="134"/>
      <c r="BM3" s="134"/>
      <c r="BN3" s="134"/>
      <c r="BO3" s="134"/>
      <c r="BP3" s="134"/>
      <c r="BQ3" s="134"/>
      <c r="BR3" s="134"/>
      <c r="BS3" s="134"/>
      <c r="BT3" s="134"/>
      <c r="BU3" s="134"/>
      <c r="BV3" s="134"/>
      <c r="BW3" s="134"/>
      <c r="BX3" s="134"/>
      <c r="BY3" s="134"/>
      <c r="BZ3" s="134"/>
      <c r="CA3" s="134"/>
      <c r="CB3" s="134"/>
      <c r="CC3" s="134"/>
      <c r="CD3" s="134"/>
      <c r="CE3" s="134"/>
      <c r="CF3" s="134"/>
      <c r="CG3" s="134"/>
      <c r="CH3" s="134"/>
      <c r="CI3" s="134"/>
      <c r="CJ3" s="134"/>
      <c r="CK3" s="134"/>
      <c r="CL3" s="134"/>
      <c r="CM3" s="134"/>
      <c r="CN3" s="134"/>
      <c r="CO3" s="134"/>
      <c r="CP3" s="134"/>
      <c r="CQ3" s="134"/>
      <c r="CR3" s="134"/>
      <c r="CS3" s="134"/>
      <c r="CT3" s="134"/>
      <c r="CU3" s="134"/>
      <c r="CV3" s="134"/>
      <c r="CW3" s="134"/>
      <c r="CX3" s="134"/>
      <c r="CY3" s="134"/>
      <c r="CZ3" s="134"/>
      <c r="DA3" s="134"/>
      <c r="DB3" s="134"/>
      <c r="DC3" s="134"/>
      <c r="DD3" s="134"/>
      <c r="DE3" s="134"/>
      <c r="DF3" s="134"/>
      <c r="DG3" s="134"/>
      <c r="DH3" s="134"/>
      <c r="DI3" s="134"/>
      <c r="DJ3" s="134"/>
      <c r="DK3" s="134"/>
      <c r="DL3" s="134"/>
    </row>
    <row r="4" spans="1:116" ht="14" x14ac:dyDescent="0.15">
      <c r="A4" s="99" t="s">
        <v>45</v>
      </c>
      <c r="B4" s="100"/>
      <c r="C4" s="100"/>
      <c r="D4" s="100"/>
      <c r="E4" s="100"/>
      <c r="F4" s="100"/>
      <c r="G4" s="100"/>
      <c r="H4" s="100"/>
      <c r="I4" s="101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134"/>
      <c r="DK4" s="134"/>
      <c r="DL4" s="134"/>
    </row>
    <row r="5" spans="1:116" ht="14" x14ac:dyDescent="0.15">
      <c r="A5" s="103" t="s">
        <v>6</v>
      </c>
      <c r="B5" s="88"/>
      <c r="C5" s="124">
        <v>2000</v>
      </c>
      <c r="D5" s="88"/>
      <c r="E5" s="88"/>
      <c r="F5" s="88"/>
      <c r="G5" s="88"/>
      <c r="H5" s="88"/>
      <c r="I5" s="10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</row>
    <row r="6" spans="1:116" ht="14" x14ac:dyDescent="0.15">
      <c r="A6" s="103"/>
      <c r="B6" s="88"/>
      <c r="C6" s="88"/>
      <c r="D6" s="88"/>
      <c r="E6" s="88"/>
      <c r="F6" s="88"/>
      <c r="G6" s="88"/>
      <c r="H6" s="88"/>
      <c r="I6" s="10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  <c r="CQ6" s="134"/>
      <c r="CR6" s="134"/>
      <c r="CS6" s="134"/>
      <c r="CT6" s="134"/>
      <c r="CU6" s="134"/>
      <c r="CV6" s="134"/>
      <c r="CW6" s="134"/>
      <c r="CX6" s="134"/>
      <c r="CY6" s="134"/>
      <c r="CZ6" s="134"/>
      <c r="DA6" s="134"/>
      <c r="DB6" s="134"/>
      <c r="DC6" s="134"/>
      <c r="DD6" s="134"/>
      <c r="DE6" s="134"/>
      <c r="DF6" s="134"/>
      <c r="DG6" s="134"/>
      <c r="DH6" s="134"/>
      <c r="DI6" s="134"/>
      <c r="DJ6" s="134"/>
      <c r="DK6" s="134"/>
      <c r="DL6" s="134"/>
    </row>
    <row r="7" spans="1:116" ht="43" customHeight="1" x14ac:dyDescent="0.15">
      <c r="A7" s="203" t="s">
        <v>161</v>
      </c>
      <c r="B7" s="204" t="s">
        <v>157</v>
      </c>
      <c r="C7" s="205" t="s">
        <v>7</v>
      </c>
      <c r="D7" s="205" t="s">
        <v>42</v>
      </c>
      <c r="E7" s="206" t="s">
        <v>43</v>
      </c>
      <c r="F7" s="206" t="s">
        <v>44</v>
      </c>
      <c r="G7" s="205" t="s">
        <v>136</v>
      </c>
      <c r="H7" s="207" t="s">
        <v>66</v>
      </c>
      <c r="I7" s="208" t="s">
        <v>73</v>
      </c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</row>
    <row r="8" spans="1:116" ht="14" x14ac:dyDescent="0.15">
      <c r="A8" s="105" t="str">
        <f>'Tariffs July 2018'!K2</f>
        <v>AGL</v>
      </c>
      <c r="B8" s="106">
        <f>'Tariffs July 2018'!G2</f>
        <v>41820</v>
      </c>
      <c r="C8" s="107">
        <f>91*'Tariffs July 2018'!M2/100</f>
        <v>90.09</v>
      </c>
      <c r="D8" s="107">
        <f>$C$5*'Tariffs July 2018'!N2/100</f>
        <v>510</v>
      </c>
      <c r="E8" s="107">
        <v>0</v>
      </c>
      <c r="F8" s="107">
        <v>0</v>
      </c>
      <c r="G8" s="107">
        <f>SUM(C8:F8)</f>
        <v>600.09</v>
      </c>
      <c r="H8" s="108">
        <f>G8*4</f>
        <v>2400.36</v>
      </c>
      <c r="I8" s="109">
        <f>H8*1.1</f>
        <v>2640.3960000000002</v>
      </c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</row>
    <row r="9" spans="1:116" ht="14" x14ac:dyDescent="0.15">
      <c r="A9" s="105" t="str">
        <f>'Tariffs July 2018'!K3</f>
        <v>Click Energy</v>
      </c>
      <c r="B9" s="106">
        <f>'Tariffs July 2018'!G3</f>
        <v>41820</v>
      </c>
      <c r="C9" s="107">
        <f>91*'Tariffs July 2018'!M3/100</f>
        <v>105.46899999999999</v>
      </c>
      <c r="D9" s="107">
        <f>$C$5*'Tariffs July 2018'!N3/100</f>
        <v>540</v>
      </c>
      <c r="E9" s="107">
        <v>0</v>
      </c>
      <c r="F9" s="107">
        <v>0</v>
      </c>
      <c r="G9" s="107">
        <f t="shared" ref="G9:G17" si="0">SUM(C9:F9)</f>
        <v>645.46900000000005</v>
      </c>
      <c r="H9" s="108">
        <f t="shared" ref="H9:H17" si="1">G9*4</f>
        <v>2581.8760000000002</v>
      </c>
      <c r="I9" s="109">
        <f t="shared" ref="I9:I20" si="2">H9*1.1</f>
        <v>2840.0636000000004</v>
      </c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</row>
    <row r="10" spans="1:116" ht="14" x14ac:dyDescent="0.15">
      <c r="A10" s="105" t="str">
        <f>'Tariffs July 2018'!K4</f>
        <v>Diamond Energy</v>
      </c>
      <c r="B10" s="106">
        <f>'Tariffs July 2018'!G4</f>
        <v>41820</v>
      </c>
      <c r="C10" s="107">
        <f>91*'Tariffs July 2018'!M4/100</f>
        <v>113.295</v>
      </c>
      <c r="D10" s="107">
        <f>$C$5*'Tariffs July 2018'!N4/100</f>
        <v>529</v>
      </c>
      <c r="E10" s="107">
        <v>0</v>
      </c>
      <c r="F10" s="107">
        <v>0</v>
      </c>
      <c r="G10" s="107">
        <f t="shared" si="0"/>
        <v>642.29499999999996</v>
      </c>
      <c r="H10" s="108">
        <f t="shared" si="1"/>
        <v>2569.1799999999998</v>
      </c>
      <c r="I10" s="109">
        <f t="shared" si="2"/>
        <v>2826.098</v>
      </c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</row>
    <row r="11" spans="1:116" ht="14" x14ac:dyDescent="0.15">
      <c r="A11" s="105" t="str">
        <f>'Tariffs July 2018'!K5</f>
        <v>Dodo Power &amp; Gas</v>
      </c>
      <c r="B11" s="106">
        <f>'Tariffs July 2018'!G5</f>
        <v>41495</v>
      </c>
      <c r="C11" s="107">
        <f>91*'Tariffs July 2018'!M5/100</f>
        <v>110.93809999999999</v>
      </c>
      <c r="D11" s="107">
        <f>$C$5*'Tariffs July 2018'!N5/100</f>
        <v>551.20000000000005</v>
      </c>
      <c r="E11" s="107">
        <v>0</v>
      </c>
      <c r="F11" s="107">
        <v>0</v>
      </c>
      <c r="G11" s="107">
        <f t="shared" si="0"/>
        <v>662.13810000000001</v>
      </c>
      <c r="H11" s="108">
        <f t="shared" si="1"/>
        <v>2648.5524</v>
      </c>
      <c r="I11" s="109">
        <f t="shared" si="2"/>
        <v>2913.4076400000004</v>
      </c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</row>
    <row r="12" spans="1:116" ht="14" x14ac:dyDescent="0.15">
      <c r="A12" s="105" t="str">
        <f>'Tariffs July 2018'!K6</f>
        <v>EnergyAustralia</v>
      </c>
      <c r="B12" s="106">
        <f>'Tariffs July 2018'!G6</f>
        <v>41821</v>
      </c>
      <c r="C12" s="107">
        <f>91*'Tariffs July 2018'!M6/100</f>
        <v>106.10600000000001</v>
      </c>
      <c r="D12" s="107">
        <f>$C$5*'Tariffs July 2018'!N6/100</f>
        <v>504</v>
      </c>
      <c r="E12" s="107">
        <v>0</v>
      </c>
      <c r="F12" s="107">
        <v>0</v>
      </c>
      <c r="G12" s="107">
        <f t="shared" si="0"/>
        <v>610.10599999999999</v>
      </c>
      <c r="H12" s="108">
        <f t="shared" si="1"/>
        <v>2440.424</v>
      </c>
      <c r="I12" s="109">
        <f t="shared" si="2"/>
        <v>2684.4664000000002</v>
      </c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</row>
    <row r="13" spans="1:116" ht="14" x14ac:dyDescent="0.15">
      <c r="A13" s="105" t="str">
        <f>'Tariffs July 2018'!K7</f>
        <v>Energy Locals</v>
      </c>
      <c r="B13" s="106">
        <f>'Tariffs July 2018'!G7</f>
        <v>41559</v>
      </c>
      <c r="C13" s="107">
        <f>91*'Tariffs July 2018'!M7/100</f>
        <v>99.19</v>
      </c>
      <c r="D13" s="107">
        <f>$C$5*'Tariffs July 2018'!N7/100</f>
        <v>500</v>
      </c>
      <c r="E13" s="107">
        <v>0</v>
      </c>
      <c r="F13" s="107">
        <v>0</v>
      </c>
      <c r="G13" s="107">
        <f t="shared" si="0"/>
        <v>599.19000000000005</v>
      </c>
      <c r="H13" s="108">
        <f t="shared" si="1"/>
        <v>2396.7600000000002</v>
      </c>
      <c r="I13" s="109">
        <f t="shared" si="2"/>
        <v>2636.4360000000006</v>
      </c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</row>
    <row r="14" spans="1:116" ht="14" x14ac:dyDescent="0.15">
      <c r="A14" s="105" t="str">
        <f>'Tariffs July 2018'!K8</f>
        <v>Origin Energy</v>
      </c>
      <c r="B14" s="106">
        <f>'Tariffs July 2018'!G8</f>
        <v>41820</v>
      </c>
      <c r="C14" s="107">
        <f>91*'Tariffs July 2018'!M8/100</f>
        <v>102.5843</v>
      </c>
      <c r="D14" s="107">
        <f>$C$5*'Tariffs July 2018'!N8/100</f>
        <v>484</v>
      </c>
      <c r="E14" s="107">
        <v>0</v>
      </c>
      <c r="F14" s="107">
        <v>0</v>
      </c>
      <c r="G14" s="107">
        <f t="shared" si="0"/>
        <v>586.58429999999998</v>
      </c>
      <c r="H14" s="108">
        <f t="shared" si="1"/>
        <v>2346.3371999999999</v>
      </c>
      <c r="I14" s="109">
        <f t="shared" si="2"/>
        <v>2580.9709200000002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</row>
    <row r="15" spans="1:116" ht="14" x14ac:dyDescent="0.15">
      <c r="A15" s="105" t="str">
        <f>'Tariffs July 2018'!K9</f>
        <v>Powerdirect</v>
      </c>
      <c r="B15" s="106">
        <f>'Tariffs July 2018'!G9</f>
        <v>41823</v>
      </c>
      <c r="C15" s="107">
        <f>91*'Tariffs July 2018'!M9/100</f>
        <v>90.09</v>
      </c>
      <c r="D15" s="107">
        <f>$C$5*'Tariffs July 2018'!N9/100</f>
        <v>510</v>
      </c>
      <c r="E15" s="107">
        <v>0</v>
      </c>
      <c r="F15" s="107">
        <v>0</v>
      </c>
      <c r="G15" s="107">
        <f t="shared" si="0"/>
        <v>600.09</v>
      </c>
      <c r="H15" s="108">
        <f t="shared" si="1"/>
        <v>2400.36</v>
      </c>
      <c r="I15" s="109">
        <f t="shared" si="2"/>
        <v>2640.3960000000002</v>
      </c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</row>
    <row r="16" spans="1:116" ht="14" x14ac:dyDescent="0.15">
      <c r="A16" s="105" t="str">
        <f>'Tariffs July 2018'!K10</f>
        <v>Sanctuary Energy</v>
      </c>
      <c r="B16" s="106">
        <f>'Tariffs July 2018'!G10</f>
        <v>41820</v>
      </c>
      <c r="C16" s="107">
        <f>91*'Tariffs July 2018'!M10/100</f>
        <v>116.51639999999999</v>
      </c>
      <c r="D16" s="107">
        <f>$C$5*'Tariffs July 2018'!N10/100</f>
        <v>489.23599999999999</v>
      </c>
      <c r="E16" s="107">
        <v>0</v>
      </c>
      <c r="F16" s="107">
        <v>0</v>
      </c>
      <c r="G16" s="107">
        <f t="shared" si="0"/>
        <v>605.75239999999997</v>
      </c>
      <c r="H16" s="108">
        <f t="shared" si="1"/>
        <v>2423.0095999999999</v>
      </c>
      <c r="I16" s="109">
        <f t="shared" si="2"/>
        <v>2665.3105599999999</v>
      </c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</row>
    <row r="17" spans="1:116" ht="14" x14ac:dyDescent="0.15">
      <c r="A17" s="105" t="str">
        <f>'Tariffs July 2018'!K11</f>
        <v>Simply Energy</v>
      </c>
      <c r="B17" s="106">
        <f>'Tariffs July 2018'!G11</f>
        <v>41738</v>
      </c>
      <c r="C17" s="107">
        <f>91*'Tariffs July 2018'!M11/100</f>
        <v>76.367199999999997</v>
      </c>
      <c r="D17" s="107">
        <f>$C$5*'Tariffs July 2018'!N11/100</f>
        <v>560.20000000000005</v>
      </c>
      <c r="E17" s="107">
        <v>0</v>
      </c>
      <c r="F17" s="107">
        <v>0</v>
      </c>
      <c r="G17" s="107">
        <f t="shared" si="0"/>
        <v>636.56720000000007</v>
      </c>
      <c r="H17" s="108">
        <f t="shared" si="1"/>
        <v>2546.2688000000003</v>
      </c>
      <c r="I17" s="109">
        <f t="shared" si="2"/>
        <v>2800.8956800000005</v>
      </c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</row>
    <row r="18" spans="1:116" ht="14" x14ac:dyDescent="0.15">
      <c r="A18" s="105" t="str">
        <f>'Tariffs July 2018'!K12</f>
        <v>Mojo Power</v>
      </c>
      <c r="B18" s="106">
        <f>'Tariffs July 2018'!G12</f>
        <v>41468</v>
      </c>
      <c r="C18" s="107">
        <f>91*'Tariffs July 2018'!M12/100</f>
        <v>187.72389999999999</v>
      </c>
      <c r="D18" s="107">
        <f>$C$5*'Tariffs July 2018'!N12/100</f>
        <v>451.8</v>
      </c>
      <c r="E18" s="107">
        <v>0</v>
      </c>
      <c r="F18" s="107">
        <v>0</v>
      </c>
      <c r="G18" s="107">
        <f>SUM(C18:F18)</f>
        <v>639.52390000000003</v>
      </c>
      <c r="H18" s="108">
        <f>G18*4</f>
        <v>2558.0956000000001</v>
      </c>
      <c r="I18" s="109">
        <f t="shared" si="2"/>
        <v>2813.9051600000003</v>
      </c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</row>
    <row r="19" spans="1:116" ht="14" x14ac:dyDescent="0.15">
      <c r="A19" s="105" t="str">
        <f>'Tariffs July 2018'!K13</f>
        <v>Powershop</v>
      </c>
      <c r="B19" s="106">
        <f>'Tariffs July 2018'!G13</f>
        <v>41820</v>
      </c>
      <c r="C19" s="107">
        <f>91*'Tariffs July 2018'!M13/100</f>
        <v>91.964600000000004</v>
      </c>
      <c r="D19" s="107">
        <f>$C$5*'Tariffs July 2018'!N13/100</f>
        <v>454.4</v>
      </c>
      <c r="E19" s="107">
        <v>0</v>
      </c>
      <c r="F19" s="107">
        <v>0</v>
      </c>
      <c r="G19" s="107">
        <f t="shared" ref="G19:G20" si="3">SUM(C19:F19)</f>
        <v>546.3646</v>
      </c>
      <c r="H19" s="108">
        <f t="shared" ref="H19:H20" si="4">G19*4</f>
        <v>2185.4584</v>
      </c>
      <c r="I19" s="109">
        <f t="shared" si="2"/>
        <v>2404.0042400000002</v>
      </c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</row>
    <row r="20" spans="1:116" ht="14" x14ac:dyDescent="0.15">
      <c r="A20" s="105" t="str">
        <f>'Tariffs July 2018'!K14</f>
        <v>Red Energy</v>
      </c>
      <c r="B20" s="106">
        <f>'Tariffs July 2018'!G14</f>
        <v>41820</v>
      </c>
      <c r="C20" s="107">
        <f>91*'Tariffs July 2018'!M14/100</f>
        <v>90.945399999999992</v>
      </c>
      <c r="D20" s="107">
        <f>$C$5*'Tariffs July 2018'!N14/100</f>
        <v>501</v>
      </c>
      <c r="E20" s="107">
        <v>0</v>
      </c>
      <c r="F20" s="107">
        <v>0</v>
      </c>
      <c r="G20" s="107">
        <f t="shared" si="3"/>
        <v>591.94539999999995</v>
      </c>
      <c r="H20" s="108">
        <f t="shared" si="4"/>
        <v>2367.7815999999998</v>
      </c>
      <c r="I20" s="109">
        <f t="shared" si="2"/>
        <v>2604.5597600000001</v>
      </c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</row>
    <row r="21" spans="1:116" ht="14" x14ac:dyDescent="0.15">
      <c r="A21" s="19" t="str">
        <f>'Tariffs July 2018'!K15</f>
        <v>Amaysim</v>
      </c>
      <c r="B21" s="106">
        <f>'Tariffs July 2018'!G15</f>
        <v>41820</v>
      </c>
      <c r="C21" s="107">
        <f>91*'Tariffs July 2018'!M15/100</f>
        <v>105.46899999999999</v>
      </c>
      <c r="D21" s="107">
        <f>$C$5*'Tariffs July 2018'!N15/100</f>
        <v>540</v>
      </c>
      <c r="E21" s="107">
        <v>0</v>
      </c>
      <c r="F21" s="107">
        <v>0</v>
      </c>
      <c r="G21" s="107">
        <f t="shared" ref="G21" si="5">SUM(C21:F21)</f>
        <v>645.46900000000005</v>
      </c>
      <c r="H21" s="108">
        <f t="shared" ref="H21" si="6">G21*4</f>
        <v>2581.8760000000002</v>
      </c>
      <c r="I21" s="109">
        <f t="shared" ref="I21" si="7">H21*1.1</f>
        <v>2840.0636000000004</v>
      </c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</row>
    <row r="22" spans="1:116" ht="14" x14ac:dyDescent="0.15">
      <c r="A22" s="19" t="str">
        <f>'Tariffs July 2018'!K16</f>
        <v>Alinta Energy</v>
      </c>
      <c r="B22" s="106">
        <f>'Tariffs July 2018'!G16</f>
        <v>41500</v>
      </c>
      <c r="C22" s="107">
        <f>91*'Tariffs July 2018'!M16/100</f>
        <v>90.09</v>
      </c>
      <c r="D22" s="107">
        <f>$C$5*'Tariffs July 2018'!N16/100</f>
        <v>520</v>
      </c>
      <c r="E22" s="107">
        <v>0</v>
      </c>
      <c r="F22" s="107">
        <v>0</v>
      </c>
      <c r="G22" s="107">
        <f t="shared" ref="G22:G23" si="8">SUM(C22:F22)</f>
        <v>610.09</v>
      </c>
      <c r="H22" s="108">
        <f t="shared" ref="H22:H23" si="9">G22*4</f>
        <v>2440.36</v>
      </c>
      <c r="I22" s="109">
        <f t="shared" ref="I22:I23" si="10">H22*1.1</f>
        <v>2684.3960000000002</v>
      </c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</row>
    <row r="23" spans="1:116" ht="15" thickBot="1" x14ac:dyDescent="0.2">
      <c r="A23" s="156" t="str">
        <f>'Tariffs July 2018'!K17</f>
        <v>Q Energy</v>
      </c>
      <c r="B23" s="111">
        <f>'Tariffs July 2018'!G17</f>
        <v>41820</v>
      </c>
      <c r="C23" s="112">
        <f>91*'Tariffs July 2018'!M17/100</f>
        <v>120.12</v>
      </c>
      <c r="D23" s="112">
        <f>$C$5*'Tariffs July 2018'!N17/100</f>
        <v>673.06</v>
      </c>
      <c r="E23" s="112">
        <v>0</v>
      </c>
      <c r="F23" s="112">
        <v>0</v>
      </c>
      <c r="G23" s="112">
        <f t="shared" si="8"/>
        <v>793.18</v>
      </c>
      <c r="H23" s="113">
        <f t="shared" si="9"/>
        <v>3172.72</v>
      </c>
      <c r="I23" s="114">
        <f t="shared" si="10"/>
        <v>3489.9920000000002</v>
      </c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</row>
    <row r="24" spans="1:116" s="136" customFormat="1" ht="14" x14ac:dyDescent="0.15"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</row>
    <row r="25" spans="1:116" s="136" customFormat="1" ht="15" thickBot="1" x14ac:dyDescent="0.2"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</row>
    <row r="26" spans="1:116" ht="14" x14ac:dyDescent="0.15">
      <c r="A26" s="99" t="s">
        <v>61</v>
      </c>
      <c r="B26" s="100"/>
      <c r="C26" s="100"/>
      <c r="D26" s="115"/>
      <c r="E26" s="115"/>
      <c r="F26" s="115"/>
      <c r="G26" s="116"/>
      <c r="H26" s="100"/>
      <c r="I26" s="101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</row>
    <row r="27" spans="1:116" ht="14" x14ac:dyDescent="0.15">
      <c r="A27" s="103" t="s">
        <v>6</v>
      </c>
      <c r="B27" s="88"/>
      <c r="C27" s="124">
        <v>2000</v>
      </c>
      <c r="D27" s="117"/>
      <c r="E27" s="117"/>
      <c r="F27" s="117"/>
      <c r="G27" s="118"/>
      <c r="H27" s="88"/>
      <c r="I27" s="10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</row>
    <row r="28" spans="1:116" ht="14" x14ac:dyDescent="0.15">
      <c r="A28" s="103" t="s">
        <v>236</v>
      </c>
      <c r="B28" s="88"/>
      <c r="C28" s="125">
        <v>0.85</v>
      </c>
      <c r="D28" s="117"/>
      <c r="E28" s="117"/>
      <c r="F28" s="117"/>
      <c r="G28" s="118"/>
      <c r="H28" s="88"/>
      <c r="I28" s="10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</row>
    <row r="29" spans="1:116" ht="14" x14ac:dyDescent="0.15">
      <c r="A29" s="103" t="s">
        <v>62</v>
      </c>
      <c r="B29" s="88"/>
      <c r="C29" s="125">
        <v>0.15</v>
      </c>
      <c r="D29" s="117"/>
      <c r="E29" s="117"/>
      <c r="F29" s="117"/>
      <c r="G29" s="118"/>
      <c r="H29" s="88"/>
      <c r="I29" s="10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</row>
    <row r="30" spans="1:116" ht="14" x14ac:dyDescent="0.15">
      <c r="A30" s="103"/>
      <c r="B30" s="88"/>
      <c r="C30" s="117"/>
      <c r="D30" s="117"/>
      <c r="E30" s="117"/>
      <c r="F30" s="117"/>
      <c r="G30" s="118"/>
      <c r="H30" s="88"/>
      <c r="I30" s="10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</row>
    <row r="31" spans="1:116" ht="43" customHeight="1" x14ac:dyDescent="0.15">
      <c r="A31" s="203" t="s">
        <v>161</v>
      </c>
      <c r="B31" s="204" t="s">
        <v>157</v>
      </c>
      <c r="C31" s="205" t="s">
        <v>7</v>
      </c>
      <c r="D31" s="205" t="s">
        <v>42</v>
      </c>
      <c r="E31" s="206" t="s">
        <v>43</v>
      </c>
      <c r="F31" s="205" t="s">
        <v>65</v>
      </c>
      <c r="G31" s="205" t="s">
        <v>78</v>
      </c>
      <c r="H31" s="207" t="s">
        <v>66</v>
      </c>
      <c r="I31" s="208" t="s">
        <v>73</v>
      </c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</row>
    <row r="32" spans="1:116" ht="14" x14ac:dyDescent="0.15">
      <c r="A32" s="105" t="str">
        <f>'Tariffs July 2018'!K18</f>
        <v>AGL</v>
      </c>
      <c r="B32" s="106">
        <f>'Tariffs July 2018'!G18</f>
        <v>41820</v>
      </c>
      <c r="C32" s="107">
        <f>91*'Tariffs July 2018'!M18/100</f>
        <v>92.82</v>
      </c>
      <c r="D32" s="107">
        <f>($C$27*$C$28)*'Tariffs July 2018'!N18/100</f>
        <v>433.5</v>
      </c>
      <c r="E32" s="107">
        <v>0</v>
      </c>
      <c r="F32" s="107">
        <f>($C$27*$C$29)*'Tariffs July 2018'!AE18/100</f>
        <v>50.4</v>
      </c>
      <c r="G32" s="107">
        <f>SUM(C32:F32)</f>
        <v>576.71999999999991</v>
      </c>
      <c r="H32" s="108">
        <f>G32*4</f>
        <v>2306.8799999999997</v>
      </c>
      <c r="I32" s="109">
        <f t="shared" ref="I32:I44" si="11">H32*1.1</f>
        <v>2537.5679999999998</v>
      </c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</row>
    <row r="33" spans="1:116" ht="14" x14ac:dyDescent="0.15">
      <c r="A33" s="105" t="str">
        <f>'Tariffs July 2018'!K19</f>
        <v>Click Energy</v>
      </c>
      <c r="B33" s="106">
        <f>'Tariffs July 2018'!G19</f>
        <v>41820</v>
      </c>
      <c r="C33" s="107">
        <f>91*'Tariffs July 2018'!M19/100</f>
        <v>109.10899999999999</v>
      </c>
      <c r="D33" s="107">
        <f>($C$27*$C$28)*'Tariffs July 2018'!N19/100</f>
        <v>459</v>
      </c>
      <c r="E33" s="107">
        <v>0</v>
      </c>
      <c r="F33" s="107">
        <f>($C$27*$C$29)*'Tariffs July 2018'!AE19/100</f>
        <v>69</v>
      </c>
      <c r="G33" s="107">
        <f t="shared" ref="G33:G44" si="12">SUM(C33:F33)</f>
        <v>637.10900000000004</v>
      </c>
      <c r="H33" s="108">
        <f t="shared" ref="H33:H44" si="13">G33*4</f>
        <v>2548.4360000000001</v>
      </c>
      <c r="I33" s="109">
        <f t="shared" si="11"/>
        <v>2803.2796000000003</v>
      </c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</row>
    <row r="34" spans="1:116" ht="14" x14ac:dyDescent="0.15">
      <c r="A34" s="105" t="str">
        <f>'Tariffs July 2018'!K20</f>
        <v>Diamond Energy</v>
      </c>
      <c r="B34" s="106">
        <f>'Tariffs July 2018'!G20</f>
        <v>41820</v>
      </c>
      <c r="C34" s="107">
        <f>91*'Tariffs July 2018'!M20/100</f>
        <v>116.91679999999998</v>
      </c>
      <c r="D34" s="107">
        <f>($C$27*$C$28)*'Tariffs July 2018'!N20/100</f>
        <v>449.65</v>
      </c>
      <c r="E34" s="107">
        <v>0</v>
      </c>
      <c r="F34" s="107">
        <f>($C$27*$C$29)*'Tariffs July 2018'!AE20/100</f>
        <v>52.5</v>
      </c>
      <c r="G34" s="107">
        <f t="shared" si="12"/>
        <v>619.06679999999994</v>
      </c>
      <c r="H34" s="108">
        <f t="shared" si="13"/>
        <v>2476.2671999999998</v>
      </c>
      <c r="I34" s="109">
        <f t="shared" si="11"/>
        <v>2723.89392</v>
      </c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</row>
    <row r="35" spans="1:116" ht="14" x14ac:dyDescent="0.15">
      <c r="A35" s="105" t="str">
        <f>'Tariffs July 2018'!K21</f>
        <v>Dodo Power &amp; Gas</v>
      </c>
      <c r="B35" s="106">
        <f>'Tariffs July 2018'!G21</f>
        <v>41495</v>
      </c>
      <c r="C35" s="107">
        <f>91*'Tariffs July 2018'!M21/100</f>
        <v>113.80460000000001</v>
      </c>
      <c r="D35" s="107">
        <f>($C$27*$C$28)*'Tariffs July 2018'!N21/100</f>
        <v>468.52</v>
      </c>
      <c r="E35" s="107">
        <v>0</v>
      </c>
      <c r="F35" s="107">
        <f>($C$27*$C$29)*'Tariffs July 2018'!AE21/100</f>
        <v>55.44</v>
      </c>
      <c r="G35" s="107">
        <f t="shared" si="12"/>
        <v>637.76459999999997</v>
      </c>
      <c r="H35" s="108">
        <f t="shared" si="13"/>
        <v>2551.0583999999999</v>
      </c>
      <c r="I35" s="109">
        <f t="shared" si="11"/>
        <v>2806.1642400000001</v>
      </c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</row>
    <row r="36" spans="1:116" ht="14" x14ac:dyDescent="0.15">
      <c r="A36" s="105" t="str">
        <f>'Tariffs July 2018'!K22</f>
        <v>EnergyAustralia</v>
      </c>
      <c r="B36" s="106">
        <f>'Tariffs July 2018'!G22</f>
        <v>41821</v>
      </c>
      <c r="C36" s="107">
        <f>91*'Tariffs July 2018'!M22/100</f>
        <v>108.836</v>
      </c>
      <c r="D36" s="107">
        <f>($C$27*$C$28)*'Tariffs July 2018'!N22/100</f>
        <v>428.4</v>
      </c>
      <c r="E36" s="107">
        <v>0</v>
      </c>
      <c r="F36" s="107">
        <f>($C$27*$C$29)*'Tariffs July 2018'!AE22/100</f>
        <v>48.3</v>
      </c>
      <c r="G36" s="107">
        <f t="shared" si="12"/>
        <v>585.53599999999994</v>
      </c>
      <c r="H36" s="108">
        <f t="shared" si="13"/>
        <v>2342.1439999999998</v>
      </c>
      <c r="I36" s="109">
        <f t="shared" si="11"/>
        <v>2576.3584000000001</v>
      </c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</row>
    <row r="37" spans="1:116" ht="14" x14ac:dyDescent="0.15">
      <c r="A37" s="105" t="str">
        <f>'Tariffs July 2018'!K23</f>
        <v>Energy Locals</v>
      </c>
      <c r="B37" s="106">
        <f>'Tariffs July 2018'!G23</f>
        <v>41559</v>
      </c>
      <c r="C37" s="107">
        <f>91*'Tariffs July 2018'!M23/100</f>
        <v>100.1</v>
      </c>
      <c r="D37" s="107">
        <f>($C$27*$C$28)*'Tariffs July 2018'!N23/100</f>
        <v>425</v>
      </c>
      <c r="E37" s="107">
        <v>0</v>
      </c>
      <c r="F37" s="107">
        <f>($C$27*$C$29)*'Tariffs July 2018'!AE23/100</f>
        <v>60</v>
      </c>
      <c r="G37" s="107">
        <f t="shared" si="12"/>
        <v>585.1</v>
      </c>
      <c r="H37" s="108">
        <f t="shared" si="13"/>
        <v>2340.4</v>
      </c>
      <c r="I37" s="109">
        <f t="shared" si="11"/>
        <v>2574.4400000000005</v>
      </c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</row>
    <row r="38" spans="1:116" ht="14" x14ac:dyDescent="0.15">
      <c r="A38" s="105" t="str">
        <f>'Tariffs July 2018'!K24</f>
        <v>Origin Energy</v>
      </c>
      <c r="B38" s="106">
        <f>'Tariffs July 2018'!G24</f>
        <v>41820</v>
      </c>
      <c r="C38" s="107">
        <f>91*'Tariffs July 2018'!M24/100</f>
        <v>105.05950000000001</v>
      </c>
      <c r="D38" s="107">
        <f>($C$27*$C$28)*'Tariffs July 2018'!N24/100</f>
        <v>411.4</v>
      </c>
      <c r="E38" s="107">
        <v>0</v>
      </c>
      <c r="F38" s="107">
        <f>($C$27*$C$29)*'Tariffs July 2018'!AE24/100</f>
        <v>46.74</v>
      </c>
      <c r="G38" s="107">
        <f t="shared" si="12"/>
        <v>563.19949999999994</v>
      </c>
      <c r="H38" s="108">
        <f t="shared" si="13"/>
        <v>2252.7979999999998</v>
      </c>
      <c r="I38" s="109">
        <f t="shared" si="11"/>
        <v>2478.0778</v>
      </c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</row>
    <row r="39" spans="1:116" ht="14" x14ac:dyDescent="0.15">
      <c r="A39" s="105" t="str">
        <f>'Tariffs July 2018'!K25</f>
        <v>Powerdirect</v>
      </c>
      <c r="B39" s="106">
        <f>'Tariffs July 2018'!G25</f>
        <v>41823</v>
      </c>
      <c r="C39" s="107">
        <f>91*'Tariffs July 2018'!M25/100</f>
        <v>92.82</v>
      </c>
      <c r="D39" s="107">
        <f>($C$27*$C$28)*'Tariffs July 2018'!N25/100</f>
        <v>433.5</v>
      </c>
      <c r="E39" s="107">
        <v>0</v>
      </c>
      <c r="F39" s="107">
        <f>($C$27*$C$29)*'Tariffs July 2018'!AE25/100</f>
        <v>50.4</v>
      </c>
      <c r="G39" s="107">
        <f t="shared" si="12"/>
        <v>576.71999999999991</v>
      </c>
      <c r="H39" s="108">
        <f t="shared" si="13"/>
        <v>2306.8799999999997</v>
      </c>
      <c r="I39" s="109">
        <f t="shared" si="11"/>
        <v>2537.5679999999998</v>
      </c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</row>
    <row r="40" spans="1:116" ht="14" x14ac:dyDescent="0.15">
      <c r="A40" s="105" t="str">
        <f>'Tariffs July 2018'!K26</f>
        <v>Sanctuary Energy</v>
      </c>
      <c r="B40" s="106">
        <f>'Tariffs July 2018'!G26</f>
        <v>41820</v>
      </c>
      <c r="C40" s="107">
        <f>91*'Tariffs July 2018'!M26/100</f>
        <v>119.276157</v>
      </c>
      <c r="D40" s="107">
        <f>($C$27*$C$28)*'Tariffs July 2018'!N26/100</f>
        <v>415.85059999999999</v>
      </c>
      <c r="E40" s="107">
        <v>0</v>
      </c>
      <c r="F40" s="107">
        <f>($C$27*$C$29)*'Tariffs July 2018'!AE26/100</f>
        <v>41.078400000000002</v>
      </c>
      <c r="G40" s="107">
        <f t="shared" si="12"/>
        <v>576.20515699999999</v>
      </c>
      <c r="H40" s="108">
        <f t="shared" si="13"/>
        <v>2304.8206279999999</v>
      </c>
      <c r="I40" s="109">
        <f t="shared" si="11"/>
        <v>2535.3026908000002</v>
      </c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</row>
    <row r="41" spans="1:116" ht="14" x14ac:dyDescent="0.15">
      <c r="A41" s="105" t="str">
        <f>'Tariffs July 2018'!K27</f>
        <v>Simply Energy</v>
      </c>
      <c r="B41" s="106">
        <f>'Tariffs July 2018'!G27</f>
        <v>41738</v>
      </c>
      <c r="C41" s="107">
        <f>91*'Tariffs July 2018'!M27/100</f>
        <v>79.106300000000005</v>
      </c>
      <c r="D41" s="107">
        <f>($C$27*$C$28)*'Tariffs July 2018'!N27/100</f>
        <v>476.17</v>
      </c>
      <c r="E41" s="107">
        <v>0</v>
      </c>
      <c r="F41" s="107">
        <f>($C$27*$C$29)*'Tariffs July 2018'!AE27/100</f>
        <v>62.969999999999992</v>
      </c>
      <c r="G41" s="107">
        <f t="shared" si="12"/>
        <v>618.24630000000002</v>
      </c>
      <c r="H41" s="108">
        <f t="shared" si="13"/>
        <v>2472.9852000000001</v>
      </c>
      <c r="I41" s="109">
        <f t="shared" si="11"/>
        <v>2720.2837200000004</v>
      </c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</row>
    <row r="42" spans="1:116" ht="14" x14ac:dyDescent="0.15">
      <c r="A42" s="105" t="str">
        <f>'Tariffs July 2018'!K28</f>
        <v>Mojo Power</v>
      </c>
      <c r="B42" s="106">
        <f>'Tariffs July 2018'!G28</f>
        <v>41468</v>
      </c>
      <c r="C42" s="107">
        <f>91*'Tariffs July 2018'!M28/100</f>
        <v>190.2355</v>
      </c>
      <c r="D42" s="107">
        <f>($C$27*$C$28)*'Tariffs July 2018'!N28/100</f>
        <v>384.03</v>
      </c>
      <c r="E42" s="107">
        <v>0</v>
      </c>
      <c r="F42" s="107">
        <f>($C$27*$C$29)*'Tariffs July 2018'!AE28/100</f>
        <v>45.99</v>
      </c>
      <c r="G42" s="107">
        <f t="shared" si="12"/>
        <v>620.25549999999998</v>
      </c>
      <c r="H42" s="108">
        <f t="shared" si="13"/>
        <v>2481.0219999999999</v>
      </c>
      <c r="I42" s="109">
        <f t="shared" si="11"/>
        <v>2729.1242000000002</v>
      </c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</row>
    <row r="43" spans="1:116" ht="14" x14ac:dyDescent="0.15">
      <c r="A43" s="105" t="str">
        <f>'Tariffs July 2018'!K29</f>
        <v>Powershop</v>
      </c>
      <c r="B43" s="106">
        <f>'Tariffs July 2018'!G29</f>
        <v>41839</v>
      </c>
      <c r="C43" s="107">
        <f>91*'Tariffs July 2018'!M29/100</f>
        <v>95.058599999999984</v>
      </c>
      <c r="D43" s="107">
        <f>($C$27*$C$28)*'Tariffs July 2018'!N29/100</f>
        <v>386.24</v>
      </c>
      <c r="E43" s="107">
        <v>0</v>
      </c>
      <c r="F43" s="107">
        <f>($C$27*$C$29)*'Tariffs July 2018'!AE29/100</f>
        <v>56.61</v>
      </c>
      <c r="G43" s="107">
        <f t="shared" si="12"/>
        <v>537.90859999999998</v>
      </c>
      <c r="H43" s="108">
        <f t="shared" si="13"/>
        <v>2151.6343999999999</v>
      </c>
      <c r="I43" s="109">
        <f t="shared" si="11"/>
        <v>2366.7978400000002</v>
      </c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</row>
    <row r="44" spans="1:116" ht="14" x14ac:dyDescent="0.15">
      <c r="A44" s="105" t="str">
        <f>'Tariffs July 2018'!K30</f>
        <v>Red Energy</v>
      </c>
      <c r="B44" s="106">
        <f>'Tariffs July 2018'!G30</f>
        <v>41839</v>
      </c>
      <c r="C44" s="107">
        <f>91*'Tariffs July 2018'!M30/100</f>
        <v>93.438800000000015</v>
      </c>
      <c r="D44" s="107">
        <f>($C$27*$C$28)*'Tariffs July 2018'!N30/100</f>
        <v>425.85</v>
      </c>
      <c r="E44" s="107">
        <v>0</v>
      </c>
      <c r="F44" s="107">
        <f>($C$27*$C$29)*'Tariffs July 2018'!AE30/100</f>
        <v>48.45</v>
      </c>
      <c r="G44" s="107">
        <f t="shared" si="12"/>
        <v>567.73880000000008</v>
      </c>
      <c r="H44" s="108">
        <f t="shared" si="13"/>
        <v>2270.9552000000003</v>
      </c>
      <c r="I44" s="109">
        <f t="shared" si="11"/>
        <v>2498.0507200000006</v>
      </c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</row>
    <row r="45" spans="1:116" ht="14" x14ac:dyDescent="0.15">
      <c r="A45" s="19" t="str">
        <f>'Tariffs July 2018'!K31</f>
        <v>Amaysim</v>
      </c>
      <c r="B45" s="106">
        <f>'Tariffs July 2018'!G31</f>
        <v>41820</v>
      </c>
      <c r="C45" s="107">
        <f>91*'Tariffs July 2018'!M31/100</f>
        <v>109.10899999999999</v>
      </c>
      <c r="D45" s="107">
        <f>($C$27*$C$28)*'Tariffs July 2018'!N31/100</f>
        <v>459</v>
      </c>
      <c r="E45" s="107">
        <v>0</v>
      </c>
      <c r="F45" s="107">
        <f>($C$27*$C$29)*'Tariffs July 2018'!AE31/100</f>
        <v>69</v>
      </c>
      <c r="G45" s="107">
        <f t="shared" ref="G45" si="14">SUM(C45:F45)</f>
        <v>637.10900000000004</v>
      </c>
      <c r="H45" s="108">
        <f t="shared" ref="H45" si="15">G45*4</f>
        <v>2548.4360000000001</v>
      </c>
      <c r="I45" s="109">
        <f t="shared" ref="I45" si="16">H45*1.1</f>
        <v>2803.2796000000003</v>
      </c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</row>
    <row r="46" spans="1:116" ht="14" x14ac:dyDescent="0.15">
      <c r="A46" s="19" t="str">
        <f>'Tariffs July 2018'!K32</f>
        <v>Alinta Energy</v>
      </c>
      <c r="B46" s="106">
        <f>'Tariffs July 2018'!G32</f>
        <v>41500</v>
      </c>
      <c r="C46" s="107">
        <f>91*'Tariffs July 2018'!M32/100</f>
        <v>92.592500000000001</v>
      </c>
      <c r="D46" s="107">
        <f>($C$27*$C$28)*'Tariffs July 2018'!N32/100</f>
        <v>442</v>
      </c>
      <c r="E46" s="107">
        <v>0</v>
      </c>
      <c r="F46" s="107">
        <f>($C$27*$C$29)*'Tariffs July 2018'!AE32/100</f>
        <v>51</v>
      </c>
      <c r="G46" s="107">
        <f t="shared" ref="G46:G47" si="17">SUM(C46:F46)</f>
        <v>585.59249999999997</v>
      </c>
      <c r="H46" s="108">
        <f t="shared" ref="H46:H47" si="18">G46*4</f>
        <v>2342.37</v>
      </c>
      <c r="I46" s="109">
        <f t="shared" ref="I46:I47" si="19">H46*1.1</f>
        <v>2576.607</v>
      </c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</row>
    <row r="47" spans="1:116" ht="15" thickBot="1" x14ac:dyDescent="0.2">
      <c r="A47" s="156" t="str">
        <f>'Tariffs July 2018'!K33</f>
        <v>Q Energy</v>
      </c>
      <c r="B47" s="111">
        <f>'Tariffs July 2018'!G33</f>
        <v>41820</v>
      </c>
      <c r="C47" s="112">
        <f>91*'Tariffs July 2018'!M33/100</f>
        <v>120.12</v>
      </c>
      <c r="D47" s="112">
        <f>($C$27*$C$28)*'Tariffs July 2018'!N33/100</f>
        <v>572.101</v>
      </c>
      <c r="E47" s="112">
        <v>0</v>
      </c>
      <c r="F47" s="112">
        <f>($C$27*$C$29)*'Tariffs July 2018'!AE33/100</f>
        <v>84.717000000000013</v>
      </c>
      <c r="G47" s="112">
        <f t="shared" si="17"/>
        <v>776.93799999999999</v>
      </c>
      <c r="H47" s="113">
        <f t="shared" si="18"/>
        <v>3107.752</v>
      </c>
      <c r="I47" s="114">
        <f t="shared" si="19"/>
        <v>3418.5272000000004</v>
      </c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</row>
    <row r="48" spans="1:116" s="136" customFormat="1" ht="14" x14ac:dyDescent="0.15">
      <c r="B48" s="153"/>
      <c r="C48" s="154"/>
      <c r="D48" s="154"/>
      <c r="E48" s="154"/>
      <c r="F48" s="154"/>
      <c r="G48" s="154"/>
      <c r="H48" s="155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</row>
    <row r="49" spans="1:116" s="136" customFormat="1" ht="15" thickBot="1" x14ac:dyDescent="0.2"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</row>
    <row r="50" spans="1:116" ht="14" x14ac:dyDescent="0.15">
      <c r="A50" s="99" t="s">
        <v>67</v>
      </c>
      <c r="B50" s="100"/>
      <c r="C50" s="100"/>
      <c r="D50" s="115"/>
      <c r="E50" s="115"/>
      <c r="F50" s="115"/>
      <c r="G50" s="116"/>
      <c r="H50" s="100"/>
      <c r="I50" s="101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</row>
    <row r="51" spans="1:116" ht="14" x14ac:dyDescent="0.15">
      <c r="A51" s="103" t="s">
        <v>6</v>
      </c>
      <c r="B51" s="88"/>
      <c r="C51" s="124">
        <v>2000</v>
      </c>
      <c r="D51" s="117"/>
      <c r="E51" s="117"/>
      <c r="F51" s="117"/>
      <c r="G51" s="118"/>
      <c r="H51" s="88"/>
      <c r="I51" s="10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</row>
    <row r="52" spans="1:116" ht="14" x14ac:dyDescent="0.15">
      <c r="A52" s="103" t="s">
        <v>236</v>
      </c>
      <c r="B52" s="88"/>
      <c r="C52" s="125">
        <v>0.85</v>
      </c>
      <c r="D52" s="117"/>
      <c r="E52" s="117"/>
      <c r="F52" s="117"/>
      <c r="G52" s="118"/>
      <c r="H52" s="88"/>
      <c r="I52" s="10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</row>
    <row r="53" spans="1:116" ht="14" x14ac:dyDescent="0.15">
      <c r="A53" s="103" t="s">
        <v>62</v>
      </c>
      <c r="B53" s="88"/>
      <c r="C53" s="125">
        <v>0.15</v>
      </c>
      <c r="D53" s="117"/>
      <c r="E53" s="117"/>
      <c r="F53" s="117"/>
      <c r="G53" s="118"/>
      <c r="H53" s="88"/>
      <c r="I53" s="10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</row>
    <row r="54" spans="1:116" ht="14" x14ac:dyDescent="0.15">
      <c r="A54" s="103"/>
      <c r="B54" s="88"/>
      <c r="C54" s="117"/>
      <c r="D54" s="117"/>
      <c r="E54" s="117"/>
      <c r="F54" s="117"/>
      <c r="G54" s="118"/>
      <c r="H54" s="88"/>
      <c r="I54" s="10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</row>
    <row r="55" spans="1:116" ht="43" customHeight="1" x14ac:dyDescent="0.15">
      <c r="A55" s="203" t="s">
        <v>161</v>
      </c>
      <c r="B55" s="204" t="s">
        <v>157</v>
      </c>
      <c r="C55" s="205" t="s">
        <v>7</v>
      </c>
      <c r="D55" s="205" t="s">
        <v>42</v>
      </c>
      <c r="E55" s="206" t="s">
        <v>43</v>
      </c>
      <c r="F55" s="205" t="s">
        <v>65</v>
      </c>
      <c r="G55" s="205" t="s">
        <v>78</v>
      </c>
      <c r="H55" s="207" t="s">
        <v>66</v>
      </c>
      <c r="I55" s="208" t="s">
        <v>73</v>
      </c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</row>
    <row r="56" spans="1:116" ht="14" x14ac:dyDescent="0.15">
      <c r="A56" s="105" t="str">
        <f>'Tariffs July 2018'!K34</f>
        <v>AGL</v>
      </c>
      <c r="B56" s="106">
        <f>'Tariffs July 2018'!G34</f>
        <v>41820</v>
      </c>
      <c r="C56" s="107">
        <f>91*'Tariffs July 2018'!M34/100</f>
        <v>92.82</v>
      </c>
      <c r="D56" s="107">
        <f>($C$51*$C$52)*'Tariffs July 2018'!N34/100</f>
        <v>433.5</v>
      </c>
      <c r="E56" s="107">
        <v>0</v>
      </c>
      <c r="F56" s="107">
        <f>($C$51*$C$53)*'Tariffs July 2018'!AE34/100</f>
        <v>65.400000000000006</v>
      </c>
      <c r="G56" s="107">
        <f>SUM(C56:F56)</f>
        <v>591.71999999999991</v>
      </c>
      <c r="H56" s="108">
        <f>G56*4</f>
        <v>2366.8799999999997</v>
      </c>
      <c r="I56" s="109">
        <f t="shared" ref="I56:I68" si="20">H56*1.1</f>
        <v>2603.5679999999998</v>
      </c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</row>
    <row r="57" spans="1:116" ht="14" x14ac:dyDescent="0.15">
      <c r="A57" s="105" t="str">
        <f>'Tariffs July 2018'!K35</f>
        <v>Click Energy</v>
      </c>
      <c r="B57" s="106">
        <f>'Tariffs July 2018'!G35</f>
        <v>41820</v>
      </c>
      <c r="C57" s="107">
        <f>91*'Tariffs July 2018'!M35/100</f>
        <v>109.10899999999999</v>
      </c>
      <c r="D57" s="107">
        <f>($C$51*$C$52)*'Tariffs July 2018'!N35/100</f>
        <v>459</v>
      </c>
      <c r="E57" s="107">
        <v>0</v>
      </c>
      <c r="F57" s="107">
        <f>($C$51*$C$53)*'Tariffs July 2018'!AE35/100</f>
        <v>75.3</v>
      </c>
      <c r="G57" s="107">
        <f t="shared" ref="G57:G68" si="21">SUM(C57:F57)</f>
        <v>643.40899999999999</v>
      </c>
      <c r="H57" s="108">
        <f t="shared" ref="H57:H68" si="22">G57*4</f>
        <v>2573.636</v>
      </c>
      <c r="I57" s="109">
        <f t="shared" si="20"/>
        <v>2830.9996000000001</v>
      </c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</row>
    <row r="58" spans="1:116" ht="14" x14ac:dyDescent="0.15">
      <c r="A58" s="105" t="str">
        <f>'Tariffs July 2018'!K36</f>
        <v>Diamond Energy</v>
      </c>
      <c r="B58" s="106">
        <f>'Tariffs July 2018'!G36</f>
        <v>41820</v>
      </c>
      <c r="C58" s="107">
        <f>91*'Tariffs July 2018'!M36/100</f>
        <v>116.91679999999998</v>
      </c>
      <c r="D58" s="107">
        <f>($C$51*$C$52)*'Tariffs July 2018'!N36/100</f>
        <v>449.65</v>
      </c>
      <c r="E58" s="107">
        <v>0</v>
      </c>
      <c r="F58" s="107">
        <f>($C$51*$C$53)*'Tariffs July 2018'!AE36/100</f>
        <v>67.5</v>
      </c>
      <c r="G58" s="107">
        <f t="shared" si="21"/>
        <v>634.06679999999994</v>
      </c>
      <c r="H58" s="108">
        <f t="shared" si="22"/>
        <v>2536.2671999999998</v>
      </c>
      <c r="I58" s="109">
        <f t="shared" si="20"/>
        <v>2789.89392</v>
      </c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</row>
    <row r="59" spans="1:116" ht="14" x14ac:dyDescent="0.15">
      <c r="A59" s="105" t="str">
        <f>'Tariffs July 2018'!K37</f>
        <v>Dodo Power &amp; Gas</v>
      </c>
      <c r="B59" s="106">
        <f>'Tariffs July 2018'!G37</f>
        <v>41495</v>
      </c>
      <c r="C59" s="107">
        <f>91*'Tariffs July 2018'!M37/100</f>
        <v>113.80460000000001</v>
      </c>
      <c r="D59" s="107">
        <f>($C$51*$C$52)*'Tariffs July 2018'!N37/100</f>
        <v>468.52</v>
      </c>
      <c r="E59" s="107">
        <v>0</v>
      </c>
      <c r="F59" s="107">
        <f>($C$51*$C$53)*'Tariffs July 2018'!AE37/100</f>
        <v>70.08</v>
      </c>
      <c r="G59" s="107">
        <f t="shared" si="21"/>
        <v>652.40460000000007</v>
      </c>
      <c r="H59" s="108">
        <f t="shared" si="22"/>
        <v>2609.6184000000003</v>
      </c>
      <c r="I59" s="109">
        <f t="shared" si="20"/>
        <v>2870.5802400000007</v>
      </c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</row>
    <row r="60" spans="1:116" ht="14" x14ac:dyDescent="0.15">
      <c r="A60" s="105" t="str">
        <f>'Tariffs July 2018'!K38</f>
        <v>EnergyAustralia</v>
      </c>
      <c r="B60" s="106">
        <f>'Tariffs July 2018'!G38</f>
        <v>41821</v>
      </c>
      <c r="C60" s="107">
        <f>91*'Tariffs July 2018'!M38/100</f>
        <v>108.836</v>
      </c>
      <c r="D60" s="107">
        <f>($C$51*$C$52)*'Tariffs July 2018'!N38/100</f>
        <v>428.4</v>
      </c>
      <c r="E60" s="107">
        <v>0</v>
      </c>
      <c r="F60" s="107">
        <f>($C$51*$C$53)*'Tariffs July 2018'!AE38/100</f>
        <v>60.9</v>
      </c>
      <c r="G60" s="107">
        <f t="shared" si="21"/>
        <v>598.13599999999997</v>
      </c>
      <c r="H60" s="108">
        <f t="shared" si="22"/>
        <v>2392.5439999999999</v>
      </c>
      <c r="I60" s="109">
        <f t="shared" si="20"/>
        <v>2631.7984000000001</v>
      </c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</row>
    <row r="61" spans="1:116" ht="14" x14ac:dyDescent="0.15">
      <c r="A61" s="105" t="str">
        <f>'Tariffs July 2018'!K39</f>
        <v>Energy Locals</v>
      </c>
      <c r="B61" s="106">
        <f>'Tariffs July 2018'!G39</f>
        <v>41559</v>
      </c>
      <c r="C61" s="107">
        <f>91*'Tariffs July 2018'!M39/100</f>
        <v>101.92</v>
      </c>
      <c r="D61" s="107">
        <f>($C$51*$C$52)*'Tariffs July 2018'!N39/100</f>
        <v>425</v>
      </c>
      <c r="E61" s="107">
        <v>0</v>
      </c>
      <c r="F61" s="107">
        <f>($C$51*$C$53)*'Tariffs July 2018'!AE39/100</f>
        <v>69</v>
      </c>
      <c r="G61" s="107">
        <f t="shared" si="21"/>
        <v>595.91999999999996</v>
      </c>
      <c r="H61" s="108">
        <f t="shared" si="22"/>
        <v>2383.6799999999998</v>
      </c>
      <c r="I61" s="109">
        <f t="shared" si="20"/>
        <v>2622.0480000000002</v>
      </c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</row>
    <row r="62" spans="1:116" ht="14" x14ac:dyDescent="0.15">
      <c r="A62" s="105" t="str">
        <f>'Tariffs July 2018'!K40</f>
        <v>Origin Energy</v>
      </c>
      <c r="B62" s="106">
        <f>'Tariffs July 2018'!G40</f>
        <v>41820</v>
      </c>
      <c r="C62" s="107">
        <f>91*'Tariffs July 2018'!M40/100</f>
        <v>105.05950000000001</v>
      </c>
      <c r="D62" s="107">
        <f>($C$51*$C$52)*'Tariffs July 2018'!N40/100</f>
        <v>411.4</v>
      </c>
      <c r="E62" s="107">
        <v>0</v>
      </c>
      <c r="F62" s="107">
        <f>($C$51*$C$53)*'Tariffs July 2018'!AE40/100</f>
        <v>60.66</v>
      </c>
      <c r="G62" s="107">
        <f t="shared" si="21"/>
        <v>577.1194999999999</v>
      </c>
      <c r="H62" s="108">
        <f t="shared" si="22"/>
        <v>2308.4779999999996</v>
      </c>
      <c r="I62" s="109">
        <f t="shared" si="20"/>
        <v>2539.3257999999996</v>
      </c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</row>
    <row r="63" spans="1:116" ht="14" x14ac:dyDescent="0.15">
      <c r="A63" s="105" t="str">
        <f>'Tariffs July 2018'!K41</f>
        <v>Powerdirect</v>
      </c>
      <c r="B63" s="106">
        <f>'Tariffs July 2018'!G41</f>
        <v>41823</v>
      </c>
      <c r="C63" s="107">
        <f>91*'Tariffs July 2018'!M41/100</f>
        <v>92.82</v>
      </c>
      <c r="D63" s="107">
        <f>($C$51*$C$52)*'Tariffs July 2018'!N41/100</f>
        <v>433.5</v>
      </c>
      <c r="E63" s="107">
        <v>0</v>
      </c>
      <c r="F63" s="107">
        <f>($C$51*$C$53)*'Tariffs July 2018'!AE41/100</f>
        <v>65.400000000000006</v>
      </c>
      <c r="G63" s="107">
        <f t="shared" si="21"/>
        <v>591.71999999999991</v>
      </c>
      <c r="H63" s="108">
        <f t="shared" si="22"/>
        <v>2366.8799999999997</v>
      </c>
      <c r="I63" s="109">
        <f t="shared" si="20"/>
        <v>2603.5679999999998</v>
      </c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</row>
    <row r="64" spans="1:116" ht="14" x14ac:dyDescent="0.15">
      <c r="A64" s="105" t="str">
        <f>'Tariffs July 2018'!K42</f>
        <v>Sanctuary Energy</v>
      </c>
      <c r="B64" s="106">
        <f>'Tariffs July 2018'!G42</f>
        <v>41820</v>
      </c>
      <c r="C64" s="107">
        <f>91*'Tariffs July 2018'!M42/100</f>
        <v>119.276157</v>
      </c>
      <c r="D64" s="107">
        <f>($C$51*$C$52)*'Tariffs July 2018'!N42/100</f>
        <v>415.85059999999999</v>
      </c>
      <c r="E64" s="107">
        <v>0</v>
      </c>
      <c r="F64" s="107">
        <f>($C$51*$C$53)*'Tariffs July 2018'!AE42/100</f>
        <v>62.2776</v>
      </c>
      <c r="G64" s="107">
        <f t="shared" si="21"/>
        <v>597.404357</v>
      </c>
      <c r="H64" s="108">
        <f t="shared" si="22"/>
        <v>2389.617428</v>
      </c>
      <c r="I64" s="109">
        <f t="shared" si="20"/>
        <v>2628.5791708000002</v>
      </c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</row>
    <row r="65" spans="1:116" ht="14" x14ac:dyDescent="0.15">
      <c r="A65" s="105" t="str">
        <f>'Tariffs July 2018'!K43</f>
        <v>Simply Energy</v>
      </c>
      <c r="B65" s="106">
        <f>'Tariffs July 2018'!G43</f>
        <v>41718</v>
      </c>
      <c r="C65" s="107">
        <f>91*'Tariffs July 2018'!M43/100</f>
        <v>79.106300000000005</v>
      </c>
      <c r="D65" s="107">
        <f>($C$51*$C$52)*'Tariffs July 2018'!N43/100</f>
        <v>476.17</v>
      </c>
      <c r="E65" s="107">
        <v>0</v>
      </c>
      <c r="F65" s="107">
        <f>($C$51*$C$53)*'Tariffs July 2018'!AE43/100</f>
        <v>76.260000000000005</v>
      </c>
      <c r="G65" s="107">
        <f t="shared" si="21"/>
        <v>631.53629999999998</v>
      </c>
      <c r="H65" s="108">
        <f t="shared" si="22"/>
        <v>2526.1451999999999</v>
      </c>
      <c r="I65" s="109">
        <f t="shared" si="20"/>
        <v>2778.75972</v>
      </c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</row>
    <row r="66" spans="1:116" ht="14" x14ac:dyDescent="0.15">
      <c r="A66" s="105" t="str">
        <f>'Tariffs July 2018'!K44</f>
        <v>Mojo Power</v>
      </c>
      <c r="B66" s="106">
        <f>'Tariffs July 2018'!G44</f>
        <v>41468</v>
      </c>
      <c r="C66" s="107">
        <f>91*'Tariffs July 2018'!M44/100</f>
        <v>190.2355</v>
      </c>
      <c r="D66" s="107">
        <f>($C$51*$C$52)*'Tariffs July 2018'!N44/100</f>
        <v>384.03</v>
      </c>
      <c r="E66" s="107">
        <v>0</v>
      </c>
      <c r="F66" s="107">
        <f>($C$51*$C$53)*'Tariffs July 2018'!AE44/100</f>
        <v>52.14</v>
      </c>
      <c r="G66" s="107">
        <f t="shared" si="21"/>
        <v>626.40549999999996</v>
      </c>
      <c r="H66" s="108">
        <f t="shared" si="22"/>
        <v>2505.6219999999998</v>
      </c>
      <c r="I66" s="109">
        <f t="shared" si="20"/>
        <v>2756.1842000000001</v>
      </c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</row>
    <row r="67" spans="1:116" ht="14" x14ac:dyDescent="0.15">
      <c r="A67" s="105" t="str">
        <f>'Tariffs July 2018'!K45</f>
        <v>Powershop</v>
      </c>
      <c r="B67" s="106">
        <f>'Tariffs July 2018'!G45</f>
        <v>41820</v>
      </c>
      <c r="C67" s="107">
        <f>91*'Tariffs July 2018'!M45/100</f>
        <v>95.058599999999984</v>
      </c>
      <c r="D67" s="107">
        <f>($C$51*$C$52)*'Tariffs July 2018'!N45/100</f>
        <v>386.24</v>
      </c>
      <c r="E67" s="107">
        <v>0</v>
      </c>
      <c r="F67" s="107">
        <f>($C$51*$C$53)*'Tariffs July 2018'!AE45/100</f>
        <v>60.989999999999988</v>
      </c>
      <c r="G67" s="107">
        <f t="shared" si="21"/>
        <v>542.28859999999997</v>
      </c>
      <c r="H67" s="108">
        <f t="shared" si="22"/>
        <v>2169.1543999999999</v>
      </c>
      <c r="I67" s="109">
        <f t="shared" si="20"/>
        <v>2386.0698400000001</v>
      </c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</row>
    <row r="68" spans="1:116" ht="14" x14ac:dyDescent="0.15">
      <c r="A68" s="105" t="str">
        <f>'Tariffs July 2018'!K46</f>
        <v>Red Energy</v>
      </c>
      <c r="B68" s="106">
        <f>'Tariffs July 2018'!G46</f>
        <v>41820</v>
      </c>
      <c r="C68" s="107">
        <f>91*'Tariffs July 2018'!M46/100</f>
        <v>93.438800000000015</v>
      </c>
      <c r="D68" s="107">
        <f>($C$51*$C$52)*'Tariffs July 2018'!N46/100</f>
        <v>425.85</v>
      </c>
      <c r="E68" s="107">
        <v>0</v>
      </c>
      <c r="F68" s="107">
        <f>($C$51*$C$53)*'Tariffs July 2018'!AE46/100</f>
        <v>62.55</v>
      </c>
      <c r="G68" s="107">
        <f t="shared" si="21"/>
        <v>581.83879999999999</v>
      </c>
      <c r="H68" s="108">
        <f t="shared" si="22"/>
        <v>2327.3552</v>
      </c>
      <c r="I68" s="109">
        <f t="shared" si="20"/>
        <v>2560.0907200000001</v>
      </c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</row>
    <row r="69" spans="1:116" ht="14" x14ac:dyDescent="0.15">
      <c r="A69" s="19" t="str">
        <f>'Tariffs July 2018'!K47</f>
        <v>Amaysim</v>
      </c>
      <c r="B69" s="106">
        <f>'Tariffs July 2018'!G47</f>
        <v>41820</v>
      </c>
      <c r="C69" s="107">
        <f>91*'Tariffs July 2018'!M47/100</f>
        <v>109.10899999999999</v>
      </c>
      <c r="D69" s="107">
        <f>($C$51*$C$52)*'Tariffs July 2018'!N47/100</f>
        <v>459</v>
      </c>
      <c r="E69" s="107">
        <v>0</v>
      </c>
      <c r="F69" s="107">
        <f>($C$51*$C$53)*'Tariffs July 2018'!AE47/100</f>
        <v>75.3</v>
      </c>
      <c r="G69" s="107">
        <f t="shared" ref="G69:G70" si="23">SUM(C69:F69)</f>
        <v>643.40899999999999</v>
      </c>
      <c r="H69" s="108">
        <f t="shared" ref="H69:H70" si="24">G69*4</f>
        <v>2573.636</v>
      </c>
      <c r="I69" s="109">
        <f t="shared" ref="I69:I70" si="25">H69*1.1</f>
        <v>2830.9996000000001</v>
      </c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</row>
    <row r="70" spans="1:116" ht="14" x14ac:dyDescent="0.15">
      <c r="A70" s="105" t="str">
        <f>'Tariffs July 2018'!K48</f>
        <v>Alinta Energy</v>
      </c>
      <c r="B70" s="106">
        <f>'Tariffs July 2018'!G48</f>
        <v>41500</v>
      </c>
      <c r="C70" s="107">
        <f>91*'Tariffs July 2018'!M48/100</f>
        <v>92.592500000000001</v>
      </c>
      <c r="D70" s="107">
        <f>($C$51*$C$52)*'Tariffs July 2018'!N48/100</f>
        <v>442</v>
      </c>
      <c r="E70" s="107">
        <v>0</v>
      </c>
      <c r="F70" s="107">
        <f>($C$51*$C$53)*'Tariffs July 2018'!AE48/100</f>
        <v>66</v>
      </c>
      <c r="G70" s="107">
        <f t="shared" si="23"/>
        <v>600.59249999999997</v>
      </c>
      <c r="H70" s="108">
        <f t="shared" si="24"/>
        <v>2402.37</v>
      </c>
      <c r="I70" s="109">
        <f t="shared" si="25"/>
        <v>2642.607</v>
      </c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</row>
    <row r="71" spans="1:116" ht="15" thickBot="1" x14ac:dyDescent="0.2">
      <c r="A71" s="156" t="str">
        <f>'Tariffs July 2018'!K49</f>
        <v>Q Energy</v>
      </c>
      <c r="B71" s="111">
        <f>'Tariffs July 2018'!G49</f>
        <v>41820</v>
      </c>
      <c r="C71" s="112">
        <f>91*'Tariffs July 2018'!M49/100</f>
        <v>120.12</v>
      </c>
      <c r="D71" s="112">
        <f>($C$51*$C$52)*'Tariffs July 2018'!N49/100</f>
        <v>572.101</v>
      </c>
      <c r="E71" s="112">
        <v>0</v>
      </c>
      <c r="F71" s="112">
        <f>($C$51*$C$53)*'Tariffs July 2018'!AE49/100</f>
        <v>94.39800000000001</v>
      </c>
      <c r="G71" s="112">
        <f t="shared" ref="G71" si="26">SUM(C71:F71)</f>
        <v>786.61900000000003</v>
      </c>
      <c r="H71" s="113">
        <f t="shared" ref="H71" si="27">G71*4</f>
        <v>3146.4760000000001</v>
      </c>
      <c r="I71" s="114">
        <f t="shared" ref="I71" si="28">H71*1.1</f>
        <v>3461.1236000000004</v>
      </c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</row>
    <row r="72" spans="1:116" s="136" customFormat="1" ht="14" x14ac:dyDescent="0.15"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</row>
    <row r="73" spans="1:116" s="136" customFormat="1" ht="15" thickBot="1" x14ac:dyDescent="0.2"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</row>
    <row r="74" spans="1:116" ht="14" x14ac:dyDescent="0.15">
      <c r="A74" s="99" t="s">
        <v>68</v>
      </c>
      <c r="B74" s="100"/>
      <c r="C74" s="100"/>
      <c r="D74" s="100"/>
      <c r="E74" s="100"/>
      <c r="F74" s="100"/>
      <c r="G74" s="100"/>
      <c r="H74" s="100"/>
      <c r="I74" s="101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</row>
    <row r="75" spans="1:116" ht="14" x14ac:dyDescent="0.15">
      <c r="A75" s="103" t="s">
        <v>6</v>
      </c>
      <c r="B75" s="88"/>
      <c r="C75" s="124">
        <v>2000</v>
      </c>
      <c r="D75" s="88"/>
      <c r="E75" s="88"/>
      <c r="F75" s="88"/>
      <c r="G75" s="88"/>
      <c r="H75" s="88"/>
      <c r="I75" s="10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</row>
    <row r="76" spans="1:116" ht="14" x14ac:dyDescent="0.15">
      <c r="A76" s="103" t="s">
        <v>236</v>
      </c>
      <c r="B76" s="88"/>
      <c r="C76" s="125">
        <v>0.2</v>
      </c>
      <c r="D76" s="88"/>
      <c r="E76" s="88"/>
      <c r="F76" s="88"/>
      <c r="G76" s="88"/>
      <c r="H76" s="88"/>
      <c r="I76" s="10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</row>
    <row r="77" spans="1:116" ht="14" x14ac:dyDescent="0.15">
      <c r="A77" s="103" t="s">
        <v>69</v>
      </c>
      <c r="B77" s="88"/>
      <c r="C77" s="125">
        <v>0.55000000000000004</v>
      </c>
      <c r="D77" s="88"/>
      <c r="E77" s="88"/>
      <c r="F77" s="88"/>
      <c r="G77" s="88"/>
      <c r="H77" s="88"/>
      <c r="I77" s="10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</row>
    <row r="78" spans="1:116" ht="14" x14ac:dyDescent="0.15">
      <c r="A78" s="103" t="s">
        <v>237</v>
      </c>
      <c r="B78" s="88"/>
      <c r="C78" s="125">
        <v>0.25</v>
      </c>
      <c r="D78" s="88"/>
      <c r="E78" s="88"/>
      <c r="F78" s="88"/>
      <c r="G78" s="88"/>
      <c r="H78" s="88"/>
      <c r="I78" s="10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</row>
    <row r="79" spans="1:116" ht="14" x14ac:dyDescent="0.15">
      <c r="A79" s="103"/>
      <c r="B79" s="88"/>
      <c r="C79" s="88"/>
      <c r="D79" s="88"/>
      <c r="E79" s="88"/>
      <c r="F79" s="88"/>
      <c r="G79" s="88"/>
      <c r="H79" s="88"/>
      <c r="I79" s="10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</row>
    <row r="80" spans="1:116" ht="43" customHeight="1" x14ac:dyDescent="0.15">
      <c r="A80" s="203" t="s">
        <v>161</v>
      </c>
      <c r="B80" s="204" t="s">
        <v>157</v>
      </c>
      <c r="C80" s="205" t="s">
        <v>7</v>
      </c>
      <c r="D80" s="205" t="s">
        <v>42</v>
      </c>
      <c r="E80" s="205" t="s">
        <v>71</v>
      </c>
      <c r="F80" s="205" t="s">
        <v>72</v>
      </c>
      <c r="G80" s="205" t="s">
        <v>78</v>
      </c>
      <c r="H80" s="207" t="s">
        <v>66</v>
      </c>
      <c r="I80" s="208" t="s">
        <v>73</v>
      </c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</row>
    <row r="81" spans="1:118" ht="14" x14ac:dyDescent="0.15">
      <c r="A81" s="105" t="str">
        <f>'Tariffs July 2018'!K50</f>
        <v>AGL</v>
      </c>
      <c r="B81" s="122">
        <f>'Tariffs July 2018'!G50</f>
        <v>41820</v>
      </c>
      <c r="C81" s="107">
        <f>91*'Tariffs July 2018'!M50/100</f>
        <v>90.09</v>
      </c>
      <c r="D81" s="107">
        <f>($C$75*$C$76)*'Tariffs July 2018'!N50/100</f>
        <v>138</v>
      </c>
      <c r="E81" s="107">
        <f>($C$75*$C$77)*'Tariffs July 2018'!AH50/100</f>
        <v>280.5</v>
      </c>
      <c r="F81" s="107">
        <f>($C$75*$C$78)*'Tariffs July 2018'!W50/100</f>
        <v>107.5</v>
      </c>
      <c r="G81" s="107">
        <f>SUM(C81:F81)</f>
        <v>616.09</v>
      </c>
      <c r="H81" s="108">
        <f>G81*4</f>
        <v>2464.36</v>
      </c>
      <c r="I81" s="109">
        <f t="shared" ref="I81:I91" si="29">H81*1.1</f>
        <v>2710.7960000000003</v>
      </c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</row>
    <row r="82" spans="1:118" ht="14" x14ac:dyDescent="0.15">
      <c r="A82" s="105" t="str">
        <f>'Tariffs July 2018'!K51</f>
        <v>Click Energy</v>
      </c>
      <c r="B82" s="122">
        <f>'Tariffs July 2018'!G51</f>
        <v>41820</v>
      </c>
      <c r="C82" s="107">
        <f>91*'Tariffs July 2018'!M51/100</f>
        <v>105.46899999999999</v>
      </c>
      <c r="D82" s="107">
        <f>($C$75*$C$76)*'Tariffs July 2018'!N51/100</f>
        <v>142.4</v>
      </c>
      <c r="E82" s="107">
        <f>($C$75*$C$77)*'Tariffs July 2018'!AH51/100</f>
        <v>289.3</v>
      </c>
      <c r="F82" s="107">
        <f>($C$75*$C$78)*'Tariffs July 2018'!W51/100</f>
        <v>121.5</v>
      </c>
      <c r="G82" s="107">
        <f t="shared" ref="G82:G91" si="30">SUM(C82:F82)</f>
        <v>658.66899999999998</v>
      </c>
      <c r="H82" s="108">
        <f t="shared" ref="H82:H91" si="31">G82*4</f>
        <v>2634.6759999999999</v>
      </c>
      <c r="I82" s="109">
        <f t="shared" si="29"/>
        <v>2898.1436000000003</v>
      </c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</row>
    <row r="83" spans="1:118" ht="14" x14ac:dyDescent="0.15">
      <c r="A83" s="105" t="str">
        <f>'Tariffs July 2018'!K52</f>
        <v>Diamond Energy</v>
      </c>
      <c r="B83" s="122">
        <f>'Tariffs July 2018'!G52</f>
        <v>41820</v>
      </c>
      <c r="C83" s="107">
        <f>91*'Tariffs July 2018'!M52/100</f>
        <v>122.759</v>
      </c>
      <c r="D83" s="107">
        <f>($C$75*$C$76)*'Tariffs July 2018'!N52/100</f>
        <v>136</v>
      </c>
      <c r="E83" s="107">
        <f>($C$75*$C$77)*'Tariffs July 2018'!AH52/100</f>
        <v>280.5</v>
      </c>
      <c r="F83" s="107">
        <f>($C$75*$C$78)*'Tariffs July 2018'!W52/100</f>
        <v>99.25</v>
      </c>
      <c r="G83" s="107">
        <f t="shared" si="30"/>
        <v>638.50900000000001</v>
      </c>
      <c r="H83" s="108">
        <f t="shared" si="31"/>
        <v>2554.0360000000001</v>
      </c>
      <c r="I83" s="109">
        <f t="shared" si="29"/>
        <v>2809.4396000000002</v>
      </c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134"/>
      <c r="DE83" s="134"/>
      <c r="DF83" s="134"/>
      <c r="DG83" s="134"/>
      <c r="DH83" s="134"/>
      <c r="DI83" s="134"/>
      <c r="DJ83" s="134"/>
      <c r="DK83" s="134"/>
      <c r="DL83" s="134"/>
    </row>
    <row r="84" spans="1:118" ht="14" x14ac:dyDescent="0.15">
      <c r="A84" s="105" t="str">
        <f>'Tariffs July 2018'!K53</f>
        <v>Dodo Power &amp; Gas</v>
      </c>
      <c r="B84" s="122">
        <f>'Tariffs July 2018'!G53</f>
        <v>41495</v>
      </c>
      <c r="C84" s="107">
        <f>91*'Tariffs July 2018'!M53/100</f>
        <v>110.93809999999999</v>
      </c>
      <c r="D84" s="107">
        <f>($C$75*$C$76)*'Tariffs July 2018'!N53/100</f>
        <v>149.32</v>
      </c>
      <c r="E84" s="107">
        <f>($C$75*$C$77)*'Tariffs July 2018'!AH53/100</f>
        <v>288.2</v>
      </c>
      <c r="F84" s="107">
        <f>($C$75*$C$78)*'Tariffs July 2018'!W53/100</f>
        <v>107.1</v>
      </c>
      <c r="G84" s="107">
        <f t="shared" si="30"/>
        <v>655.55810000000008</v>
      </c>
      <c r="H84" s="108">
        <f t="shared" si="31"/>
        <v>2622.2324000000003</v>
      </c>
      <c r="I84" s="109">
        <f t="shared" si="29"/>
        <v>2884.4556400000006</v>
      </c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T84" s="134"/>
      <c r="CU84" s="134"/>
      <c r="CV84" s="134"/>
      <c r="CW84" s="134"/>
      <c r="CX84" s="134"/>
      <c r="CY84" s="134"/>
      <c r="CZ84" s="134"/>
      <c r="DA84" s="134"/>
      <c r="DB84" s="134"/>
      <c r="DC84" s="134"/>
      <c r="DD84" s="134"/>
      <c r="DE84" s="134"/>
      <c r="DF84" s="134"/>
      <c r="DG84" s="134"/>
      <c r="DH84" s="134"/>
      <c r="DI84" s="134"/>
      <c r="DJ84" s="134"/>
      <c r="DK84" s="134"/>
      <c r="DL84" s="134"/>
    </row>
    <row r="85" spans="1:118" ht="14" x14ac:dyDescent="0.15">
      <c r="A85" s="105" t="str">
        <f>'Tariffs July 2018'!K54</f>
        <v>EnergyAustralia</v>
      </c>
      <c r="B85" s="122">
        <f>'Tariffs July 2018'!G54</f>
        <v>41821</v>
      </c>
      <c r="C85" s="107">
        <f>91*'Tariffs July 2018'!M54/100</f>
        <v>106.10600000000001</v>
      </c>
      <c r="D85" s="107">
        <f>($C$75*$C$76)*'Tariffs July 2018'!N54/100</f>
        <v>139.19999999999999</v>
      </c>
      <c r="E85" s="107">
        <f>($C$75*$C$77)*'Tariffs July 2018'!AH54/100</f>
        <v>256.3</v>
      </c>
      <c r="F85" s="107">
        <f>($C$75*$C$78)*'Tariffs July 2018'!W54/100</f>
        <v>96.5</v>
      </c>
      <c r="G85" s="107">
        <f t="shared" si="30"/>
        <v>598.10599999999999</v>
      </c>
      <c r="H85" s="108">
        <f t="shared" si="31"/>
        <v>2392.424</v>
      </c>
      <c r="I85" s="109">
        <f t="shared" si="29"/>
        <v>2631.6664000000001</v>
      </c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  <c r="CX85" s="134"/>
      <c r="CY85" s="134"/>
      <c r="CZ85" s="134"/>
      <c r="DA85" s="134"/>
      <c r="DB85" s="134"/>
      <c r="DC85" s="134"/>
      <c r="DD85" s="134"/>
      <c r="DE85" s="134"/>
      <c r="DF85" s="134"/>
      <c r="DG85" s="134"/>
      <c r="DH85" s="134"/>
      <c r="DI85" s="134"/>
      <c r="DJ85" s="134"/>
      <c r="DK85" s="134"/>
      <c r="DL85" s="134"/>
    </row>
    <row r="86" spans="1:118" ht="14" x14ac:dyDescent="0.15">
      <c r="A86" s="105" t="str">
        <f>'Tariffs July 2018'!K55</f>
        <v>Energy Locals</v>
      </c>
      <c r="B86" s="122">
        <f>'Tariffs July 2018'!G55</f>
        <v>41559</v>
      </c>
      <c r="C86" s="107">
        <f>91*'Tariffs July 2018'!M55/100</f>
        <v>99.19</v>
      </c>
      <c r="D86" s="107">
        <f>($C$75*$C$76)*'Tariffs July 2018'!N55/100</f>
        <v>128</v>
      </c>
      <c r="E86" s="107">
        <f>($C$75*$C$77)*'Tariffs July 2018'!AH55/100</f>
        <v>264</v>
      </c>
      <c r="F86" s="107">
        <f>($C$75*$C$78)*'Tariffs July 2018'!W55/100</f>
        <v>100</v>
      </c>
      <c r="G86" s="107">
        <f t="shared" si="30"/>
        <v>591.19000000000005</v>
      </c>
      <c r="H86" s="108">
        <f t="shared" si="31"/>
        <v>2364.7600000000002</v>
      </c>
      <c r="I86" s="109">
        <f t="shared" si="29"/>
        <v>2601.2360000000003</v>
      </c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134"/>
      <c r="CZ86" s="134"/>
      <c r="DA86" s="134"/>
      <c r="DB86" s="134"/>
      <c r="DC86" s="134"/>
      <c r="DD86" s="134"/>
      <c r="DE86" s="134"/>
      <c r="DF86" s="134"/>
      <c r="DG86" s="134"/>
      <c r="DH86" s="134"/>
      <c r="DI86" s="134"/>
      <c r="DJ86" s="134"/>
      <c r="DK86" s="134"/>
      <c r="DL86" s="134"/>
    </row>
    <row r="87" spans="1:118" ht="14" x14ac:dyDescent="0.15">
      <c r="A87" s="105" t="str">
        <f>'Tariffs July 2018'!K56</f>
        <v>Origin Energy</v>
      </c>
      <c r="B87" s="122">
        <f>'Tariffs July 2018'!G56</f>
        <v>41820</v>
      </c>
      <c r="C87" s="107">
        <f>91*'Tariffs July 2018'!M56/100</f>
        <v>102.5843</v>
      </c>
      <c r="D87" s="107">
        <f>($C$75*$C$76)*'Tariffs July 2018'!N56/100</f>
        <v>127.88</v>
      </c>
      <c r="E87" s="107">
        <f>($C$75*$C$77)*'Tariffs July 2018'!AH56/100</f>
        <v>253.44</v>
      </c>
      <c r="F87" s="107">
        <f>($C$75*$C$78)*'Tariffs July 2018'!W56/100</f>
        <v>93.5</v>
      </c>
      <c r="G87" s="107">
        <f t="shared" si="30"/>
        <v>577.40429999999992</v>
      </c>
      <c r="H87" s="108">
        <f t="shared" si="31"/>
        <v>2309.6171999999997</v>
      </c>
      <c r="I87" s="109">
        <f t="shared" si="29"/>
        <v>2540.5789199999999</v>
      </c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  <c r="CX87" s="134"/>
      <c r="CY87" s="134"/>
      <c r="CZ87" s="134"/>
      <c r="DA87" s="134"/>
      <c r="DB87" s="134"/>
      <c r="DC87" s="134"/>
      <c r="DD87" s="134"/>
      <c r="DE87" s="134"/>
      <c r="DF87" s="134"/>
      <c r="DG87" s="134"/>
      <c r="DH87" s="134"/>
      <c r="DI87" s="134"/>
      <c r="DJ87" s="134"/>
      <c r="DK87" s="134"/>
      <c r="DL87" s="134"/>
    </row>
    <row r="88" spans="1:118" ht="14" x14ac:dyDescent="0.15">
      <c r="A88" s="105" t="str">
        <f>'Tariffs July 2018'!K57</f>
        <v>Simply Energy</v>
      </c>
      <c r="B88" s="122">
        <f>'Tariffs July 2018'!G57</f>
        <v>41738</v>
      </c>
      <c r="C88" s="107">
        <f>91*'Tariffs July 2018'!M57/100</f>
        <v>76.367199999999997</v>
      </c>
      <c r="D88" s="107">
        <f>($C$75*$C$76)*'Tariffs July 2018'!N57/100</f>
        <v>164.96</v>
      </c>
      <c r="E88" s="107">
        <f>($C$75*$C$77)*'Tariffs July 2018'!AH57/100</f>
        <v>288.42</v>
      </c>
      <c r="F88" s="107">
        <f>($C$75*$C$78)*'Tariffs July 2018'!W57/100</f>
        <v>107.9</v>
      </c>
      <c r="G88" s="107">
        <f t="shared" si="30"/>
        <v>637.6472</v>
      </c>
      <c r="H88" s="108">
        <f t="shared" si="31"/>
        <v>2550.5888</v>
      </c>
      <c r="I88" s="109">
        <f t="shared" si="29"/>
        <v>2805.64768</v>
      </c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  <c r="CX88" s="134"/>
      <c r="CY88" s="134"/>
      <c r="CZ88" s="134"/>
      <c r="DA88" s="134"/>
      <c r="DB88" s="134"/>
      <c r="DC88" s="134"/>
      <c r="DD88" s="134"/>
      <c r="DE88" s="134"/>
      <c r="DF88" s="134"/>
      <c r="DG88" s="134"/>
      <c r="DH88" s="134"/>
      <c r="DI88" s="134"/>
      <c r="DJ88" s="134"/>
      <c r="DK88" s="134"/>
      <c r="DL88" s="134"/>
    </row>
    <row r="89" spans="1:118" ht="14" x14ac:dyDescent="0.15">
      <c r="A89" s="105" t="str">
        <f>'Tariffs July 2018'!K58</f>
        <v>Mojo Power</v>
      </c>
      <c r="B89" s="122">
        <f>'Tariffs July 2018'!G58</f>
        <v>41468</v>
      </c>
      <c r="C89" s="107">
        <f>91*'Tariffs July 2018'!M58/100</f>
        <v>187.72389999999999</v>
      </c>
      <c r="D89" s="107">
        <f>($C$75*$C$76)*'Tariffs July 2018'!N58/100</f>
        <v>139.47999999999999</v>
      </c>
      <c r="E89" s="107">
        <f>($C$75*$C$77)*'Tariffs July 2018'!AH58/100</f>
        <v>257.62000000000006</v>
      </c>
      <c r="F89" s="107">
        <f>($C$75*$C$78)*'Tariffs July 2018'!W58/100</f>
        <v>78.7</v>
      </c>
      <c r="G89" s="107">
        <f t="shared" si="30"/>
        <v>663.52390000000014</v>
      </c>
      <c r="H89" s="108">
        <f t="shared" si="31"/>
        <v>2654.0956000000006</v>
      </c>
      <c r="I89" s="109">
        <f t="shared" si="29"/>
        <v>2919.5051600000011</v>
      </c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134"/>
      <c r="CZ89" s="134"/>
      <c r="DA89" s="134"/>
      <c r="DB89" s="134"/>
      <c r="DC89" s="134"/>
      <c r="DD89" s="134"/>
      <c r="DE89" s="134"/>
      <c r="DF89" s="134"/>
      <c r="DG89" s="134"/>
      <c r="DH89" s="134"/>
      <c r="DI89" s="134"/>
      <c r="DJ89" s="134"/>
      <c r="DK89" s="134"/>
      <c r="DL89" s="134"/>
    </row>
    <row r="90" spans="1:118" ht="14" x14ac:dyDescent="0.15">
      <c r="A90" s="105" t="str">
        <f>'Tariffs July 2018'!K59</f>
        <v>Powershop</v>
      </c>
      <c r="B90" s="122">
        <f>'Tariffs July 2018'!G59</f>
        <v>41820</v>
      </c>
      <c r="C90" s="107">
        <f>91*'Tariffs July 2018'!M59/100</f>
        <v>91.964600000000004</v>
      </c>
      <c r="D90" s="107">
        <f>($C$75*$C$76)*'Tariffs July 2018'!N59/100</f>
        <v>120.28</v>
      </c>
      <c r="E90" s="107">
        <f>($C$75*$C$77)*'Tariffs July 2018'!AH59/100</f>
        <v>244.86</v>
      </c>
      <c r="F90" s="107">
        <f>($C$75*$C$78)*'Tariffs July 2018'!W59/100</f>
        <v>96.25</v>
      </c>
      <c r="G90" s="107">
        <f t="shared" si="30"/>
        <v>553.3546</v>
      </c>
      <c r="H90" s="108">
        <f t="shared" si="31"/>
        <v>2213.4184</v>
      </c>
      <c r="I90" s="109">
        <f t="shared" si="29"/>
        <v>2434.7602400000001</v>
      </c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  <c r="CX90" s="134"/>
      <c r="CY90" s="134"/>
      <c r="CZ90" s="134"/>
      <c r="DA90" s="134"/>
      <c r="DB90" s="134"/>
      <c r="DC90" s="134"/>
      <c r="DD90" s="134"/>
      <c r="DE90" s="134"/>
      <c r="DF90" s="134"/>
      <c r="DG90" s="134"/>
      <c r="DH90" s="134"/>
      <c r="DI90" s="134"/>
      <c r="DJ90" s="134"/>
      <c r="DK90" s="134"/>
      <c r="DL90" s="134"/>
    </row>
    <row r="91" spans="1:118" ht="14" x14ac:dyDescent="0.15">
      <c r="A91" s="105" t="str">
        <f>'Tariffs July 2018'!K60</f>
        <v>Red Energy</v>
      </c>
      <c r="B91" s="122">
        <f>'Tariffs July 2018'!G60</f>
        <v>41820</v>
      </c>
      <c r="C91" s="107">
        <f>91*'Tariffs July 2018'!M60/100</f>
        <v>120.84800000000001</v>
      </c>
      <c r="D91" s="107">
        <f>($C$75*$C$76)*'Tariffs July 2018'!N60/100</f>
        <v>127.44</v>
      </c>
      <c r="E91" s="107">
        <f>($C$75*$C$77)*'Tariffs July 2018'!AH60/100</f>
        <v>233.75</v>
      </c>
      <c r="F91" s="107">
        <f>($C$75*$C$78)*'Tariffs July 2018'!W60/100</f>
        <v>93.75</v>
      </c>
      <c r="G91" s="107">
        <f t="shared" si="30"/>
        <v>575.78800000000001</v>
      </c>
      <c r="H91" s="108">
        <f t="shared" si="31"/>
        <v>2303.152</v>
      </c>
      <c r="I91" s="109">
        <f t="shared" si="29"/>
        <v>2533.4672</v>
      </c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  <c r="CX91" s="134"/>
      <c r="CY91" s="134"/>
      <c r="CZ91" s="134"/>
      <c r="DA91" s="134"/>
      <c r="DB91" s="134"/>
      <c r="DC91" s="134"/>
      <c r="DD91" s="134"/>
      <c r="DE91" s="134"/>
      <c r="DF91" s="134"/>
      <c r="DG91" s="134"/>
      <c r="DH91" s="134"/>
      <c r="DI91" s="134"/>
      <c r="DJ91" s="134"/>
      <c r="DK91" s="134"/>
      <c r="DL91" s="134"/>
    </row>
    <row r="92" spans="1:118" s="96" customFormat="1" ht="14" x14ac:dyDescent="0.15">
      <c r="A92" s="105" t="str">
        <f>'Tariffs July 2018'!K61</f>
        <v>Amaysim</v>
      </c>
      <c r="B92" s="122">
        <f>'Tariffs July 2018'!G61</f>
        <v>41820</v>
      </c>
      <c r="C92" s="107">
        <f>91*'Tariffs July 2018'!M61/100</f>
        <v>105.46899999999999</v>
      </c>
      <c r="D92" s="107">
        <f>($C$75*$C$76)*'Tariffs July 2018'!N61/100</f>
        <v>142.4</v>
      </c>
      <c r="E92" s="107">
        <f>($C$75*$C$77)*'Tariffs July 2018'!AH61/100</f>
        <v>289.3</v>
      </c>
      <c r="F92" s="107">
        <f>($C$75*$C$78)*'Tariffs July 2018'!W61/100</f>
        <v>121.5</v>
      </c>
      <c r="G92" s="107">
        <f t="shared" ref="G92:G93" si="32">SUM(C92:F92)</f>
        <v>658.66899999999998</v>
      </c>
      <c r="H92" s="108">
        <f t="shared" ref="H92:H93" si="33">G92*4</f>
        <v>2634.6759999999999</v>
      </c>
      <c r="I92" s="109">
        <f t="shared" ref="I92:I93" si="34">H92*1.1</f>
        <v>2898.1436000000003</v>
      </c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134"/>
      <c r="CZ92" s="134"/>
      <c r="DA92" s="134"/>
      <c r="DB92" s="134"/>
      <c r="DC92" s="134"/>
      <c r="DD92" s="134"/>
      <c r="DE92" s="134"/>
      <c r="DF92" s="134"/>
      <c r="DG92" s="134"/>
      <c r="DH92" s="134"/>
      <c r="DI92" s="134"/>
      <c r="DJ92" s="134"/>
      <c r="DK92" s="134"/>
      <c r="DL92" s="134"/>
      <c r="DM92" s="136"/>
      <c r="DN92" s="136"/>
    </row>
    <row r="93" spans="1:118" s="96" customFormat="1" ht="14" x14ac:dyDescent="0.15">
      <c r="A93" s="19" t="str">
        <f>'Tariffs July 2018'!K62</f>
        <v>Powerdirect</v>
      </c>
      <c r="B93" s="122">
        <f>'Tariffs July 2018'!G62</f>
        <v>41823</v>
      </c>
      <c r="C93" s="107">
        <f>91*'Tariffs July 2018'!M62/100</f>
        <v>90.09</v>
      </c>
      <c r="D93" s="107">
        <f>($C$75*$C$76)*'Tariffs July 2018'!N62/100</f>
        <v>138</v>
      </c>
      <c r="E93" s="107">
        <f>($C$75*$C$77)*'Tariffs July 2018'!AH62/100</f>
        <v>280.5</v>
      </c>
      <c r="F93" s="107">
        <f>($C$75*$C$78)*'Tariffs July 2018'!W62/100</f>
        <v>107.5</v>
      </c>
      <c r="G93" s="107">
        <f t="shared" si="32"/>
        <v>616.09</v>
      </c>
      <c r="H93" s="108">
        <f t="shared" si="33"/>
        <v>2464.36</v>
      </c>
      <c r="I93" s="109">
        <f t="shared" si="34"/>
        <v>2710.7960000000003</v>
      </c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  <c r="CX93" s="134"/>
      <c r="CY93" s="134"/>
      <c r="CZ93" s="134"/>
      <c r="DA93" s="134"/>
      <c r="DB93" s="134"/>
      <c r="DC93" s="134"/>
      <c r="DD93" s="134"/>
      <c r="DE93" s="134"/>
      <c r="DF93" s="134"/>
      <c r="DG93" s="134"/>
      <c r="DH93" s="134"/>
      <c r="DI93" s="134"/>
      <c r="DJ93" s="134"/>
      <c r="DK93" s="134"/>
      <c r="DL93" s="134"/>
      <c r="DM93" s="136"/>
      <c r="DN93" s="136"/>
    </row>
    <row r="94" spans="1:118" s="136" customFormat="1" ht="15" thickBot="1" x14ac:dyDescent="0.2">
      <c r="A94" s="156" t="str">
        <f>'Tariffs July 2018'!K63</f>
        <v>Alinta Energy</v>
      </c>
      <c r="B94" s="123">
        <f>'Tariffs July 2018'!G63</f>
        <v>41500</v>
      </c>
      <c r="C94" s="112">
        <f>91*'Tariffs July 2018'!M63/100</f>
        <v>90.09</v>
      </c>
      <c r="D94" s="112">
        <f>($C$75*$C$76)*'Tariffs July 2018'!N63/100</f>
        <v>140</v>
      </c>
      <c r="E94" s="112">
        <f>($C$75*$C$77)*'Tariffs July 2018'!AH63/100</f>
        <v>286</v>
      </c>
      <c r="F94" s="112">
        <f>($C$75*$C$78)*'Tariffs July 2018'!W63/100</f>
        <v>110</v>
      </c>
      <c r="G94" s="112">
        <f t="shared" ref="G94" si="35">SUM(C94:F94)</f>
        <v>626.09</v>
      </c>
      <c r="H94" s="113">
        <f t="shared" ref="H94" si="36">G94*4</f>
        <v>2504.36</v>
      </c>
      <c r="I94" s="114">
        <f t="shared" ref="I94" si="37">H94*1.1</f>
        <v>2754.7960000000003</v>
      </c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134"/>
      <c r="CZ94" s="134"/>
      <c r="DA94" s="134"/>
      <c r="DB94" s="134"/>
      <c r="DC94" s="134"/>
      <c r="DD94" s="134"/>
      <c r="DE94" s="134"/>
      <c r="DF94" s="134"/>
      <c r="DG94" s="134"/>
      <c r="DH94" s="134"/>
      <c r="DI94" s="134"/>
      <c r="DJ94" s="134"/>
      <c r="DK94" s="134"/>
      <c r="DL94" s="134"/>
    </row>
    <row r="95" spans="1:118" s="136" customFormat="1" ht="14" x14ac:dyDescent="0.15"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134"/>
      <c r="DE95" s="134"/>
      <c r="DF95" s="134"/>
      <c r="DG95" s="134"/>
      <c r="DH95" s="134"/>
      <c r="DI95" s="134"/>
      <c r="DJ95" s="134"/>
      <c r="DK95" s="134"/>
      <c r="DL95" s="134"/>
    </row>
    <row r="96" spans="1:118" s="136" customFormat="1" ht="14" x14ac:dyDescent="0.15"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  <c r="CX96" s="134"/>
      <c r="CY96" s="134"/>
      <c r="CZ96" s="134"/>
      <c r="DA96" s="134"/>
      <c r="DB96" s="134"/>
      <c r="DC96" s="134"/>
      <c r="DD96" s="134"/>
      <c r="DE96" s="134"/>
      <c r="DF96" s="134"/>
      <c r="DG96" s="134"/>
      <c r="DH96" s="134"/>
      <c r="DI96" s="134"/>
      <c r="DJ96" s="134"/>
      <c r="DK96" s="134"/>
      <c r="DL96" s="134"/>
    </row>
    <row r="97" spans="10:116" s="136" customFormat="1" ht="14" x14ac:dyDescent="0.15"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134"/>
      <c r="CZ97" s="134"/>
      <c r="DA97" s="134"/>
      <c r="DB97" s="134"/>
      <c r="DC97" s="134"/>
      <c r="DD97" s="134"/>
      <c r="DE97" s="134"/>
      <c r="DF97" s="134"/>
      <c r="DG97" s="134"/>
      <c r="DH97" s="134"/>
      <c r="DI97" s="134"/>
      <c r="DJ97" s="134"/>
      <c r="DK97" s="134"/>
      <c r="DL97" s="134"/>
    </row>
    <row r="98" spans="10:116" s="136" customFormat="1" ht="14" x14ac:dyDescent="0.15"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134"/>
      <c r="CZ98" s="134"/>
      <c r="DA98" s="134"/>
      <c r="DB98" s="134"/>
      <c r="DC98" s="134"/>
      <c r="DD98" s="134"/>
      <c r="DE98" s="134"/>
      <c r="DF98" s="134"/>
      <c r="DG98" s="134"/>
      <c r="DH98" s="134"/>
      <c r="DI98" s="134"/>
      <c r="DJ98" s="134"/>
      <c r="DK98" s="134"/>
      <c r="DL98" s="134"/>
    </row>
    <row r="99" spans="10:116" s="136" customFormat="1" ht="14" x14ac:dyDescent="0.15"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4"/>
      <c r="CW99" s="134"/>
      <c r="CX99" s="134"/>
      <c r="CY99" s="134"/>
      <c r="CZ99" s="134"/>
      <c r="DA99" s="134"/>
      <c r="DB99" s="134"/>
      <c r="DC99" s="134"/>
      <c r="DD99" s="134"/>
      <c r="DE99" s="134"/>
      <c r="DF99" s="134"/>
      <c r="DG99" s="134"/>
      <c r="DH99" s="134"/>
      <c r="DI99" s="134"/>
      <c r="DJ99" s="134"/>
      <c r="DK99" s="134"/>
      <c r="DL99" s="134"/>
    </row>
    <row r="100" spans="10:116" s="136" customFormat="1" ht="14" x14ac:dyDescent="0.15"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/>
      <c r="BX100" s="134"/>
      <c r="BY100" s="134"/>
      <c r="BZ100" s="134"/>
      <c r="CA100" s="134"/>
      <c r="CB100" s="134"/>
      <c r="CC100" s="134"/>
      <c r="CD100" s="134"/>
      <c r="CE100" s="134"/>
      <c r="CF100" s="134"/>
      <c r="CG100" s="134"/>
      <c r="CH100" s="134"/>
      <c r="CI100" s="134"/>
      <c r="CJ100" s="134"/>
      <c r="CK100" s="134"/>
      <c r="CL100" s="134"/>
      <c r="CM100" s="134"/>
      <c r="CN100" s="134"/>
      <c r="CO100" s="134"/>
      <c r="CP100" s="134"/>
      <c r="CQ100" s="134"/>
      <c r="CR100" s="134"/>
      <c r="CS100" s="134"/>
      <c r="CT100" s="134"/>
      <c r="CU100" s="134"/>
      <c r="CV100" s="134"/>
      <c r="CW100" s="134"/>
      <c r="CX100" s="134"/>
      <c r="CY100" s="134"/>
      <c r="CZ100" s="134"/>
      <c r="DA100" s="134"/>
      <c r="DB100" s="134"/>
      <c r="DC100" s="134"/>
      <c r="DD100" s="134"/>
      <c r="DE100" s="134"/>
      <c r="DF100" s="134"/>
      <c r="DG100" s="134"/>
      <c r="DH100" s="134"/>
      <c r="DI100" s="134"/>
      <c r="DJ100" s="134"/>
      <c r="DK100" s="134"/>
      <c r="DL100" s="134"/>
    </row>
    <row r="101" spans="10:116" s="136" customFormat="1" ht="14" x14ac:dyDescent="0.15"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  <c r="BA101" s="134"/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4"/>
      <c r="CW101" s="134"/>
      <c r="CX101" s="134"/>
      <c r="CY101" s="134"/>
      <c r="CZ101" s="134"/>
      <c r="DA101" s="134"/>
      <c r="DB101" s="134"/>
      <c r="DC101" s="134"/>
      <c r="DD101" s="134"/>
      <c r="DE101" s="134"/>
      <c r="DF101" s="134"/>
      <c r="DG101" s="134"/>
      <c r="DH101" s="134"/>
      <c r="DI101" s="134"/>
      <c r="DJ101" s="134"/>
      <c r="DK101" s="134"/>
      <c r="DL101" s="134"/>
    </row>
    <row r="102" spans="10:116" s="136" customFormat="1" ht="14" x14ac:dyDescent="0.15"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  <c r="BD102" s="134"/>
      <c r="BE102" s="134"/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  <c r="BV102" s="134"/>
      <c r="BW102" s="134"/>
      <c r="BX102" s="134"/>
      <c r="BY102" s="134"/>
      <c r="BZ102" s="134"/>
      <c r="CA102" s="134"/>
      <c r="CB102" s="134"/>
      <c r="CC102" s="134"/>
      <c r="CD102" s="134"/>
      <c r="CE102" s="134"/>
      <c r="CF102" s="134"/>
      <c r="CG102" s="134"/>
      <c r="CH102" s="134"/>
      <c r="CI102" s="134"/>
      <c r="CJ102" s="134"/>
      <c r="CK102" s="134"/>
      <c r="CL102" s="134"/>
      <c r="CM102" s="134"/>
      <c r="CN102" s="134"/>
      <c r="CO102" s="134"/>
      <c r="CP102" s="134"/>
      <c r="CQ102" s="134"/>
      <c r="CR102" s="134"/>
      <c r="CS102" s="134"/>
      <c r="CT102" s="134"/>
      <c r="CU102" s="134"/>
      <c r="CV102" s="134"/>
      <c r="CW102" s="134"/>
      <c r="CX102" s="134"/>
      <c r="CY102" s="134"/>
      <c r="CZ102" s="134"/>
      <c r="DA102" s="134"/>
      <c r="DB102" s="134"/>
      <c r="DC102" s="134"/>
      <c r="DD102" s="134"/>
      <c r="DE102" s="134"/>
      <c r="DF102" s="134"/>
      <c r="DG102" s="134"/>
      <c r="DH102" s="134"/>
      <c r="DI102" s="134"/>
      <c r="DJ102" s="134"/>
      <c r="DK102" s="134"/>
      <c r="DL102" s="134"/>
    </row>
    <row r="103" spans="10:116" s="136" customFormat="1" ht="14" x14ac:dyDescent="0.15"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  <c r="BA103" s="134"/>
      <c r="BB103" s="134"/>
      <c r="BC103" s="134"/>
      <c r="BD103" s="134"/>
      <c r="BE103" s="134"/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  <c r="BV103" s="134"/>
      <c r="BW103" s="13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4"/>
      <c r="CW103" s="134"/>
      <c r="CX103" s="134"/>
      <c r="CY103" s="134"/>
      <c r="CZ103" s="134"/>
      <c r="DA103" s="134"/>
      <c r="DB103" s="134"/>
      <c r="DC103" s="134"/>
      <c r="DD103" s="134"/>
      <c r="DE103" s="134"/>
      <c r="DF103" s="134"/>
      <c r="DG103" s="134"/>
      <c r="DH103" s="134"/>
      <c r="DI103" s="134"/>
      <c r="DJ103" s="134"/>
      <c r="DK103" s="134"/>
      <c r="DL103" s="134"/>
    </row>
    <row r="104" spans="10:116" s="136" customFormat="1" ht="14" x14ac:dyDescent="0.15"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134"/>
      <c r="CR104" s="134"/>
      <c r="CS104" s="134"/>
      <c r="CT104" s="134"/>
      <c r="CU104" s="134"/>
      <c r="CV104" s="134"/>
      <c r="CW104" s="134"/>
      <c r="CX104" s="134"/>
      <c r="CY104" s="134"/>
      <c r="CZ104" s="134"/>
      <c r="DA104" s="134"/>
      <c r="DB104" s="134"/>
      <c r="DC104" s="134"/>
      <c r="DD104" s="134"/>
      <c r="DE104" s="134"/>
      <c r="DF104" s="134"/>
      <c r="DG104" s="134"/>
      <c r="DH104" s="134"/>
      <c r="DI104" s="134"/>
      <c r="DJ104" s="134"/>
      <c r="DK104" s="134"/>
      <c r="DL104" s="134"/>
    </row>
    <row r="105" spans="10:116" s="136" customFormat="1" ht="14" x14ac:dyDescent="0.15"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134"/>
      <c r="CZ105" s="134"/>
      <c r="DA105" s="134"/>
      <c r="DB105" s="134"/>
      <c r="DC105" s="134"/>
      <c r="DD105" s="134"/>
      <c r="DE105" s="134"/>
      <c r="DF105" s="134"/>
      <c r="DG105" s="134"/>
      <c r="DH105" s="134"/>
      <c r="DI105" s="134"/>
      <c r="DJ105" s="134"/>
      <c r="DK105" s="134"/>
      <c r="DL105" s="134"/>
    </row>
    <row r="106" spans="10:116" s="136" customFormat="1" ht="14" x14ac:dyDescent="0.15"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134"/>
      <c r="CZ106" s="134"/>
      <c r="DA106" s="134"/>
      <c r="DB106" s="134"/>
      <c r="DC106" s="134"/>
      <c r="DD106" s="134"/>
      <c r="DE106" s="134"/>
      <c r="DF106" s="134"/>
      <c r="DG106" s="134"/>
      <c r="DH106" s="134"/>
      <c r="DI106" s="134"/>
      <c r="DJ106" s="134"/>
      <c r="DK106" s="134"/>
      <c r="DL106" s="134"/>
    </row>
    <row r="107" spans="10:116" s="136" customFormat="1" ht="14" x14ac:dyDescent="0.15"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134"/>
      <c r="CZ107" s="134"/>
      <c r="DA107" s="134"/>
      <c r="DB107" s="134"/>
      <c r="DC107" s="134"/>
      <c r="DD107" s="134"/>
      <c r="DE107" s="134"/>
      <c r="DF107" s="134"/>
      <c r="DG107" s="134"/>
      <c r="DH107" s="134"/>
      <c r="DI107" s="134"/>
      <c r="DJ107" s="134"/>
      <c r="DK107" s="134"/>
      <c r="DL107" s="134"/>
    </row>
    <row r="108" spans="10:116" s="136" customFormat="1" ht="14" x14ac:dyDescent="0.15"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</row>
    <row r="109" spans="10:116" s="136" customFormat="1" ht="14" x14ac:dyDescent="0.15"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</row>
    <row r="110" spans="10:116" s="136" customFormat="1" ht="14" x14ac:dyDescent="0.15"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</row>
    <row r="111" spans="10:116" s="136" customFormat="1" ht="14" x14ac:dyDescent="0.15"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4"/>
      <c r="CW111" s="134"/>
      <c r="CX111" s="134"/>
      <c r="CY111" s="134"/>
      <c r="CZ111" s="134"/>
      <c r="DA111" s="134"/>
      <c r="DB111" s="134"/>
      <c r="DC111" s="134"/>
      <c r="DD111" s="134"/>
      <c r="DE111" s="134"/>
      <c r="DF111" s="134"/>
      <c r="DG111" s="134"/>
      <c r="DH111" s="134"/>
      <c r="DI111" s="134"/>
      <c r="DJ111" s="134"/>
      <c r="DK111" s="134"/>
      <c r="DL111" s="134"/>
    </row>
    <row r="112" spans="10:116" s="136" customFormat="1" ht="14" x14ac:dyDescent="0.15"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</row>
    <row r="113" spans="10:116" s="136" customFormat="1" ht="14" x14ac:dyDescent="0.15"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134"/>
      <c r="DE113" s="134"/>
      <c r="DF113" s="134"/>
      <c r="DG113" s="134"/>
      <c r="DH113" s="134"/>
      <c r="DI113" s="134"/>
      <c r="DJ113" s="134"/>
      <c r="DK113" s="134"/>
      <c r="DL113" s="134"/>
    </row>
    <row r="114" spans="10:116" s="136" customFormat="1" ht="14" x14ac:dyDescent="0.15"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134"/>
      <c r="CZ114" s="134"/>
      <c r="DA114" s="134"/>
      <c r="DB114" s="134"/>
      <c r="DC114" s="134"/>
      <c r="DD114" s="134"/>
      <c r="DE114" s="134"/>
      <c r="DF114" s="134"/>
      <c r="DG114" s="134"/>
      <c r="DH114" s="134"/>
      <c r="DI114" s="134"/>
      <c r="DJ114" s="134"/>
      <c r="DK114" s="134"/>
      <c r="DL114" s="134"/>
    </row>
    <row r="115" spans="10:116" s="136" customFormat="1" ht="14" x14ac:dyDescent="0.15"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134"/>
      <c r="CZ115" s="134"/>
      <c r="DA115" s="134"/>
      <c r="DB115" s="134"/>
      <c r="DC115" s="134"/>
      <c r="DD115" s="134"/>
      <c r="DE115" s="134"/>
      <c r="DF115" s="134"/>
      <c r="DG115" s="134"/>
      <c r="DH115" s="134"/>
      <c r="DI115" s="134"/>
      <c r="DJ115" s="134"/>
      <c r="DK115" s="134"/>
      <c r="DL115" s="134"/>
    </row>
    <row r="116" spans="10:116" s="136" customFormat="1" ht="14" x14ac:dyDescent="0.15"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4"/>
      <c r="CW116" s="134"/>
      <c r="CX116" s="134"/>
      <c r="CY116" s="134"/>
      <c r="CZ116" s="134"/>
      <c r="DA116" s="134"/>
      <c r="DB116" s="134"/>
      <c r="DC116" s="134"/>
      <c r="DD116" s="134"/>
      <c r="DE116" s="134"/>
      <c r="DF116" s="134"/>
      <c r="DG116" s="134"/>
      <c r="DH116" s="134"/>
      <c r="DI116" s="134"/>
      <c r="DJ116" s="134"/>
      <c r="DK116" s="134"/>
      <c r="DL116" s="134"/>
    </row>
    <row r="117" spans="10:116" s="136" customFormat="1" ht="14" x14ac:dyDescent="0.15"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4"/>
      <c r="CU117" s="134"/>
      <c r="CV117" s="134"/>
      <c r="CW117" s="134"/>
      <c r="CX117" s="134"/>
      <c r="CY117" s="134"/>
      <c r="CZ117" s="134"/>
      <c r="DA117" s="134"/>
      <c r="DB117" s="134"/>
      <c r="DC117" s="134"/>
      <c r="DD117" s="134"/>
      <c r="DE117" s="134"/>
      <c r="DF117" s="134"/>
      <c r="DG117" s="134"/>
      <c r="DH117" s="134"/>
      <c r="DI117" s="134"/>
      <c r="DJ117" s="134"/>
      <c r="DK117" s="134"/>
      <c r="DL117" s="134"/>
    </row>
    <row r="118" spans="10:116" s="136" customFormat="1" ht="14" x14ac:dyDescent="0.15"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4"/>
      <c r="CW118" s="134"/>
      <c r="CX118" s="134"/>
      <c r="CY118" s="134"/>
      <c r="CZ118" s="134"/>
      <c r="DA118" s="134"/>
      <c r="DB118" s="134"/>
      <c r="DC118" s="134"/>
      <c r="DD118" s="134"/>
      <c r="DE118" s="134"/>
      <c r="DF118" s="134"/>
      <c r="DG118" s="134"/>
      <c r="DH118" s="134"/>
      <c r="DI118" s="134"/>
      <c r="DJ118" s="134"/>
      <c r="DK118" s="134"/>
      <c r="DL118" s="134"/>
    </row>
    <row r="119" spans="10:116" s="136" customFormat="1" ht="14" x14ac:dyDescent="0.15"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134"/>
      <c r="CZ119" s="134"/>
      <c r="DA119" s="134"/>
      <c r="DB119" s="134"/>
      <c r="DC119" s="134"/>
      <c r="DD119" s="134"/>
      <c r="DE119" s="134"/>
      <c r="DF119" s="134"/>
      <c r="DG119" s="134"/>
      <c r="DH119" s="134"/>
      <c r="DI119" s="134"/>
      <c r="DJ119" s="134"/>
      <c r="DK119" s="134"/>
      <c r="DL119" s="134"/>
    </row>
    <row r="120" spans="10:116" s="136" customFormat="1" ht="14" x14ac:dyDescent="0.15"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  <c r="DA120" s="134"/>
      <c r="DB120" s="134"/>
      <c r="DC120" s="134"/>
      <c r="DD120" s="134"/>
      <c r="DE120" s="134"/>
      <c r="DF120" s="134"/>
      <c r="DG120" s="134"/>
      <c r="DH120" s="134"/>
      <c r="DI120" s="134"/>
      <c r="DJ120" s="134"/>
      <c r="DK120" s="134"/>
      <c r="DL120" s="134"/>
    </row>
    <row r="121" spans="10:116" s="136" customFormat="1" ht="14" x14ac:dyDescent="0.15"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134"/>
      <c r="CZ121" s="134"/>
      <c r="DA121" s="134"/>
      <c r="DB121" s="134"/>
      <c r="DC121" s="134"/>
      <c r="DD121" s="134"/>
      <c r="DE121" s="134"/>
      <c r="DF121" s="134"/>
      <c r="DG121" s="134"/>
      <c r="DH121" s="134"/>
      <c r="DI121" s="134"/>
      <c r="DJ121" s="134"/>
      <c r="DK121" s="134"/>
      <c r="DL121" s="134"/>
    </row>
    <row r="122" spans="10:116" s="136" customFormat="1" ht="14" x14ac:dyDescent="0.15"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134"/>
      <c r="CZ122" s="134"/>
      <c r="DA122" s="134"/>
      <c r="DB122" s="134"/>
      <c r="DC122" s="134"/>
      <c r="DD122" s="134"/>
      <c r="DE122" s="134"/>
      <c r="DF122" s="134"/>
      <c r="DG122" s="134"/>
      <c r="DH122" s="134"/>
      <c r="DI122" s="134"/>
      <c r="DJ122" s="134"/>
      <c r="DK122" s="134"/>
      <c r="DL122" s="134"/>
    </row>
    <row r="123" spans="10:116" s="136" customFormat="1" ht="14" x14ac:dyDescent="0.15"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</row>
    <row r="124" spans="10:116" s="136" customFormat="1" ht="14" x14ac:dyDescent="0.15"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</row>
    <row r="125" spans="10:116" s="136" customFormat="1" ht="14" x14ac:dyDescent="0.15"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134"/>
      <c r="CZ125" s="134"/>
      <c r="DA125" s="134"/>
      <c r="DB125" s="134"/>
      <c r="DC125" s="134"/>
      <c r="DD125" s="134"/>
      <c r="DE125" s="134"/>
      <c r="DF125" s="134"/>
      <c r="DG125" s="134"/>
      <c r="DH125" s="134"/>
      <c r="DI125" s="134"/>
      <c r="DJ125" s="134"/>
      <c r="DK125" s="134"/>
      <c r="DL125" s="134"/>
    </row>
    <row r="126" spans="10:116" s="136" customFormat="1" ht="14" x14ac:dyDescent="0.15"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4"/>
      <c r="BE126" s="134"/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/>
      <c r="CN126" s="134"/>
      <c r="CO126" s="134"/>
      <c r="CP126" s="134"/>
      <c r="CQ126" s="134"/>
      <c r="CR126" s="134"/>
      <c r="CS126" s="134"/>
      <c r="CT126" s="134"/>
      <c r="CU126" s="134"/>
      <c r="CV126" s="134"/>
      <c r="CW126" s="134"/>
      <c r="CX126" s="134"/>
      <c r="CY126" s="134"/>
      <c r="CZ126" s="134"/>
      <c r="DA126" s="134"/>
      <c r="DB126" s="134"/>
      <c r="DC126" s="134"/>
      <c r="DD126" s="134"/>
      <c r="DE126" s="134"/>
      <c r="DF126" s="134"/>
      <c r="DG126" s="134"/>
      <c r="DH126" s="134"/>
      <c r="DI126" s="134"/>
      <c r="DJ126" s="134"/>
      <c r="DK126" s="134"/>
      <c r="DL126" s="134"/>
    </row>
    <row r="127" spans="10:116" s="136" customFormat="1" ht="14" x14ac:dyDescent="0.15"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/>
      <c r="CN127" s="134"/>
      <c r="CO127" s="134"/>
      <c r="CP127" s="134"/>
      <c r="CQ127" s="134"/>
      <c r="CR127" s="134"/>
      <c r="CS127" s="134"/>
      <c r="CT127" s="134"/>
      <c r="CU127" s="134"/>
      <c r="CV127" s="134"/>
      <c r="CW127" s="134"/>
      <c r="CX127" s="134"/>
      <c r="CY127" s="134"/>
      <c r="CZ127" s="134"/>
      <c r="DA127" s="134"/>
      <c r="DB127" s="134"/>
      <c r="DC127" s="134"/>
      <c r="DD127" s="134"/>
      <c r="DE127" s="134"/>
      <c r="DF127" s="134"/>
      <c r="DG127" s="134"/>
      <c r="DH127" s="134"/>
      <c r="DI127" s="134"/>
      <c r="DJ127" s="134"/>
      <c r="DK127" s="134"/>
      <c r="DL127" s="134"/>
    </row>
    <row r="128" spans="10:116" s="136" customFormat="1" ht="14" x14ac:dyDescent="0.15"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134"/>
      <c r="DI128" s="134"/>
      <c r="DJ128" s="134"/>
      <c r="DK128" s="134"/>
      <c r="DL128" s="134"/>
    </row>
    <row r="129" spans="10:116" s="136" customFormat="1" ht="14" x14ac:dyDescent="0.15"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134"/>
      <c r="CZ129" s="134"/>
      <c r="DA129" s="134"/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4"/>
      <c r="DL129" s="134"/>
    </row>
    <row r="130" spans="10:116" s="136" customFormat="1" ht="14" x14ac:dyDescent="0.15"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</row>
    <row r="131" spans="10:116" s="136" customFormat="1" ht="14" x14ac:dyDescent="0.15"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4"/>
      <c r="CD131" s="134"/>
      <c r="CE131" s="134"/>
      <c r="CF131" s="134"/>
      <c r="CG131" s="134"/>
      <c r="CH131" s="134"/>
      <c r="CI131" s="134"/>
      <c r="CJ131" s="134"/>
      <c r="CK131" s="134"/>
      <c r="CL131" s="134"/>
      <c r="CM131" s="134"/>
      <c r="CN131" s="134"/>
      <c r="CO131" s="134"/>
      <c r="CP131" s="134"/>
      <c r="CQ131" s="134"/>
      <c r="CR131" s="134"/>
      <c r="CS131" s="134"/>
      <c r="CT131" s="134"/>
      <c r="CU131" s="134"/>
      <c r="CV131" s="134"/>
      <c r="CW131" s="134"/>
      <c r="CX131" s="134"/>
      <c r="CY131" s="134"/>
      <c r="CZ131" s="134"/>
      <c r="DA131" s="134"/>
      <c r="DB131" s="134"/>
      <c r="DC131" s="134"/>
      <c r="DD131" s="134"/>
      <c r="DE131" s="134"/>
      <c r="DF131" s="134"/>
      <c r="DG131" s="134"/>
      <c r="DH131" s="134"/>
      <c r="DI131" s="134"/>
      <c r="DJ131" s="134"/>
      <c r="DK131" s="134"/>
      <c r="DL131" s="134"/>
    </row>
    <row r="132" spans="10:116" s="136" customFormat="1" ht="14" x14ac:dyDescent="0.15"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134"/>
      <c r="DI132" s="134"/>
      <c r="DJ132" s="134"/>
      <c r="DK132" s="134"/>
      <c r="DL132" s="134"/>
    </row>
    <row r="133" spans="10:116" s="136" customFormat="1" ht="14" x14ac:dyDescent="0.15"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BY133" s="134"/>
      <c r="BZ133" s="134"/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134"/>
      <c r="CZ133" s="134"/>
      <c r="DA133" s="134"/>
      <c r="DB133" s="134"/>
      <c r="DC133" s="134"/>
      <c r="DD133" s="134"/>
      <c r="DE133" s="134"/>
      <c r="DF133" s="134"/>
      <c r="DG133" s="134"/>
      <c r="DH133" s="134"/>
      <c r="DI133" s="134"/>
      <c r="DJ133" s="134"/>
      <c r="DK133" s="134"/>
      <c r="DL133" s="134"/>
    </row>
    <row r="134" spans="10:116" s="136" customFormat="1" ht="14" x14ac:dyDescent="0.15"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4"/>
      <c r="BE134" s="134"/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34"/>
      <c r="BR134" s="134"/>
      <c r="BS134" s="134"/>
      <c r="BT134" s="134"/>
      <c r="BU134" s="134"/>
      <c r="BV134" s="134"/>
      <c r="BW134" s="134"/>
      <c r="BX134" s="134"/>
      <c r="BY134" s="134"/>
      <c r="BZ134" s="134"/>
      <c r="CA134" s="134"/>
      <c r="CB134" s="134"/>
      <c r="CC134" s="134"/>
      <c r="CD134" s="134"/>
      <c r="CE134" s="134"/>
      <c r="CF134" s="134"/>
      <c r="CG134" s="134"/>
      <c r="CH134" s="134"/>
      <c r="CI134" s="134"/>
      <c r="CJ134" s="134"/>
      <c r="CK134" s="134"/>
      <c r="CL134" s="134"/>
      <c r="CM134" s="134"/>
      <c r="CN134" s="134"/>
      <c r="CO134" s="134"/>
      <c r="CP134" s="134"/>
      <c r="CQ134" s="134"/>
      <c r="CR134" s="134"/>
      <c r="CS134" s="134"/>
      <c r="CT134" s="134"/>
      <c r="CU134" s="134"/>
      <c r="CV134" s="134"/>
      <c r="CW134" s="134"/>
      <c r="CX134" s="134"/>
      <c r="CY134" s="134"/>
      <c r="CZ134" s="134"/>
      <c r="DA134" s="134"/>
      <c r="DB134" s="134"/>
      <c r="DC134" s="134"/>
      <c r="DD134" s="134"/>
      <c r="DE134" s="134"/>
      <c r="DF134" s="134"/>
      <c r="DG134" s="134"/>
      <c r="DH134" s="134"/>
      <c r="DI134" s="134"/>
      <c r="DJ134" s="134"/>
      <c r="DK134" s="134"/>
      <c r="DL134" s="134"/>
    </row>
    <row r="135" spans="10:116" s="136" customFormat="1" ht="14" x14ac:dyDescent="0.15"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BY135" s="134"/>
      <c r="BZ135" s="134"/>
      <c r="CA135" s="134"/>
      <c r="CB135" s="134"/>
      <c r="CC135" s="134"/>
      <c r="CD135" s="134"/>
      <c r="CE135" s="134"/>
      <c r="CF135" s="134"/>
      <c r="CG135" s="134"/>
      <c r="CH135" s="134"/>
      <c r="CI135" s="134"/>
      <c r="CJ135" s="134"/>
      <c r="CK135" s="134"/>
      <c r="CL135" s="134"/>
      <c r="CM135" s="134"/>
      <c r="CN135" s="134"/>
      <c r="CO135" s="134"/>
      <c r="CP135" s="134"/>
      <c r="CQ135" s="134"/>
      <c r="CR135" s="134"/>
      <c r="CS135" s="134"/>
      <c r="CT135" s="134"/>
      <c r="CU135" s="134"/>
      <c r="CV135" s="134"/>
      <c r="CW135" s="134"/>
      <c r="CX135" s="134"/>
      <c r="CY135" s="134"/>
      <c r="CZ135" s="134"/>
      <c r="DA135" s="134"/>
      <c r="DB135" s="134"/>
      <c r="DC135" s="134"/>
      <c r="DD135" s="134"/>
      <c r="DE135" s="134"/>
      <c r="DF135" s="134"/>
      <c r="DG135" s="134"/>
      <c r="DH135" s="134"/>
      <c r="DI135" s="134"/>
      <c r="DJ135" s="134"/>
      <c r="DK135" s="134"/>
      <c r="DL135" s="134"/>
    </row>
    <row r="136" spans="10:116" s="136" customFormat="1" ht="14" x14ac:dyDescent="0.15"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134"/>
      <c r="CZ136" s="134"/>
      <c r="DA136" s="134"/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4"/>
      <c r="DL136" s="134"/>
    </row>
    <row r="137" spans="10:116" s="136" customFormat="1" ht="14" x14ac:dyDescent="0.15"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4"/>
      <c r="DL137" s="134"/>
    </row>
    <row r="138" spans="10:116" s="136" customFormat="1" ht="14" x14ac:dyDescent="0.15"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4"/>
      <c r="CU138" s="134"/>
      <c r="CV138" s="134"/>
      <c r="CW138" s="134"/>
      <c r="CX138" s="134"/>
      <c r="CY138" s="134"/>
      <c r="CZ138" s="134"/>
      <c r="DA138" s="134"/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4"/>
      <c r="DL138" s="134"/>
    </row>
    <row r="139" spans="10:116" s="136" customFormat="1" ht="14" x14ac:dyDescent="0.15"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4"/>
      <c r="CU139" s="134"/>
      <c r="CV139" s="134"/>
      <c r="CW139" s="134"/>
      <c r="CX139" s="134"/>
      <c r="CY139" s="134"/>
      <c r="CZ139" s="134"/>
      <c r="DA139" s="134"/>
      <c r="DB139" s="134"/>
      <c r="DC139" s="134"/>
      <c r="DD139" s="134"/>
      <c r="DE139" s="134"/>
      <c r="DF139" s="134"/>
      <c r="DG139" s="134"/>
      <c r="DH139" s="134"/>
      <c r="DI139" s="134"/>
      <c r="DJ139" s="134"/>
      <c r="DK139" s="134"/>
      <c r="DL139" s="134"/>
    </row>
    <row r="140" spans="10:116" s="136" customFormat="1" ht="14" x14ac:dyDescent="0.15"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134"/>
      <c r="CZ140" s="134"/>
      <c r="DA140" s="134"/>
      <c r="DB140" s="134"/>
      <c r="DC140" s="134"/>
      <c r="DD140" s="134"/>
      <c r="DE140" s="134"/>
      <c r="DF140" s="134"/>
      <c r="DG140" s="134"/>
      <c r="DH140" s="134"/>
      <c r="DI140" s="134"/>
      <c r="DJ140" s="134"/>
      <c r="DK140" s="134"/>
      <c r="DL140" s="134"/>
    </row>
    <row r="141" spans="10:116" s="136" customFormat="1" ht="14" x14ac:dyDescent="0.15"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</row>
    <row r="142" spans="10:116" s="136" customFormat="1" ht="14" x14ac:dyDescent="0.15"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4"/>
      <c r="CU142" s="134"/>
      <c r="CV142" s="134"/>
      <c r="CW142" s="134"/>
      <c r="CX142" s="134"/>
      <c r="CY142" s="134"/>
      <c r="CZ142" s="134"/>
      <c r="DA142" s="134"/>
      <c r="DB142" s="134"/>
      <c r="DC142" s="134"/>
      <c r="DD142" s="134"/>
      <c r="DE142" s="134"/>
      <c r="DF142" s="134"/>
      <c r="DG142" s="134"/>
      <c r="DH142" s="134"/>
      <c r="DI142" s="134"/>
      <c r="DJ142" s="134"/>
      <c r="DK142" s="134"/>
      <c r="DL142" s="134"/>
    </row>
    <row r="143" spans="10:116" s="136" customFormat="1" ht="14" x14ac:dyDescent="0.15"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/>
      <c r="DG143" s="134"/>
      <c r="DH143" s="134"/>
      <c r="DI143" s="134"/>
      <c r="DJ143" s="134"/>
      <c r="DK143" s="134"/>
      <c r="DL143" s="134"/>
    </row>
    <row r="144" spans="10:116" s="136" customFormat="1" ht="14" x14ac:dyDescent="0.15"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</row>
    <row r="145" spans="10:116" s="136" customFormat="1" ht="14" x14ac:dyDescent="0.15"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</row>
    <row r="146" spans="10:116" s="136" customFormat="1" ht="14" x14ac:dyDescent="0.15"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</row>
    <row r="147" spans="10:116" s="136" customFormat="1" ht="14" x14ac:dyDescent="0.15"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</row>
    <row r="148" spans="10:116" s="136" customFormat="1" ht="14" x14ac:dyDescent="0.15"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4"/>
      <c r="BE148" s="134"/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/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/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/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</row>
    <row r="149" spans="10:116" s="136" customFormat="1" ht="14" x14ac:dyDescent="0.15"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</row>
    <row r="150" spans="10:116" s="136" customFormat="1" ht="14" x14ac:dyDescent="0.15"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</row>
    <row r="151" spans="10:116" s="136" customFormat="1" ht="14" x14ac:dyDescent="0.15"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/>
      <c r="DJ151" s="134"/>
      <c r="DK151" s="134"/>
      <c r="DL151" s="134"/>
    </row>
    <row r="152" spans="10:116" s="136" customFormat="1" ht="14" x14ac:dyDescent="0.15"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4"/>
      <c r="BE152" s="134"/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134"/>
      <c r="CZ152" s="134"/>
      <c r="DA152" s="134"/>
      <c r="DB152" s="134"/>
      <c r="DC152" s="134"/>
      <c r="DD152" s="134"/>
      <c r="DE152" s="134"/>
      <c r="DF152" s="134"/>
      <c r="DG152" s="134"/>
      <c r="DH152" s="134"/>
      <c r="DI152" s="134"/>
      <c r="DJ152" s="134"/>
      <c r="DK152" s="134"/>
      <c r="DL152" s="134"/>
    </row>
    <row r="153" spans="10:116" s="136" customFormat="1" ht="14" x14ac:dyDescent="0.15"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J153" s="134"/>
      <c r="DK153" s="134"/>
      <c r="DL153" s="134"/>
    </row>
    <row r="154" spans="10:116" s="136" customFormat="1" ht="14" x14ac:dyDescent="0.15"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4"/>
      <c r="BE154" s="134"/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</row>
    <row r="155" spans="10:116" s="136" customFormat="1" ht="14" x14ac:dyDescent="0.15"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</row>
    <row r="156" spans="10:116" s="136" customFormat="1" ht="14" x14ac:dyDescent="0.15"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</row>
    <row r="157" spans="10:116" s="136" customFormat="1" ht="14" x14ac:dyDescent="0.15"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4"/>
      <c r="BE157" s="134"/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/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/>
      <c r="CL157" s="134"/>
      <c r="CM157" s="134"/>
      <c r="CN157" s="134"/>
      <c r="CO157" s="134"/>
      <c r="CP157" s="134"/>
      <c r="CQ157" s="134"/>
      <c r="CR157" s="134"/>
      <c r="CS157" s="134"/>
      <c r="CT157" s="134"/>
      <c r="CU157" s="134"/>
      <c r="CV157" s="134"/>
      <c r="CW157" s="134"/>
      <c r="CX157" s="134"/>
      <c r="CY157" s="134"/>
      <c r="CZ157" s="134"/>
      <c r="DA157" s="134"/>
      <c r="DB157" s="134"/>
      <c r="DC157" s="134"/>
      <c r="DD157" s="134"/>
      <c r="DE157" s="134"/>
      <c r="DF157" s="134"/>
      <c r="DG157" s="134"/>
      <c r="DH157" s="134"/>
      <c r="DI157" s="134"/>
      <c r="DJ157" s="134"/>
      <c r="DK157" s="134"/>
      <c r="DL157" s="134"/>
    </row>
    <row r="158" spans="10:116" s="136" customFormat="1" ht="14" x14ac:dyDescent="0.15"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  <c r="BE158" s="134"/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</row>
    <row r="159" spans="10:116" s="136" customFormat="1" ht="14" x14ac:dyDescent="0.15"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  <c r="BE159" s="134"/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</row>
    <row r="160" spans="10:116" s="136" customFormat="1" ht="14" x14ac:dyDescent="0.15"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</row>
    <row r="161" spans="10:116" s="136" customFormat="1" ht="14" x14ac:dyDescent="0.15"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/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134"/>
      <c r="CZ161" s="134"/>
      <c r="DA161" s="134"/>
      <c r="DB161" s="134"/>
      <c r="DC161" s="134"/>
      <c r="DD161" s="134"/>
      <c r="DE161" s="134"/>
      <c r="DF161" s="134"/>
      <c r="DG161" s="134"/>
      <c r="DH161" s="134"/>
      <c r="DI161" s="134"/>
      <c r="DJ161" s="134"/>
      <c r="DK161" s="134"/>
      <c r="DL161" s="134"/>
    </row>
    <row r="162" spans="10:116" s="136" customFormat="1" ht="14" x14ac:dyDescent="0.15"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</row>
    <row r="163" spans="10:116" s="136" customFormat="1" ht="14" x14ac:dyDescent="0.15"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/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134"/>
      <c r="CZ163" s="134"/>
      <c r="DA163" s="134"/>
      <c r="DB163" s="134"/>
      <c r="DC163" s="134"/>
      <c r="DD163" s="134"/>
      <c r="DE163" s="134"/>
      <c r="DF163" s="134"/>
      <c r="DG163" s="134"/>
      <c r="DH163" s="134"/>
      <c r="DI163" s="134"/>
      <c r="DJ163" s="134"/>
      <c r="DK163" s="134"/>
      <c r="DL163" s="134"/>
    </row>
    <row r="164" spans="10:116" s="136" customFormat="1" ht="14" x14ac:dyDescent="0.15"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/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/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134"/>
      <c r="CZ164" s="134"/>
      <c r="DA164" s="134"/>
      <c r="DB164" s="134"/>
      <c r="DC164" s="134"/>
      <c r="DD164" s="134"/>
      <c r="DE164" s="134"/>
      <c r="DF164" s="134"/>
      <c r="DG164" s="134"/>
      <c r="DH164" s="134"/>
      <c r="DI164" s="134"/>
      <c r="DJ164" s="134"/>
      <c r="DK164" s="134"/>
      <c r="DL164" s="134"/>
    </row>
    <row r="165" spans="10:116" s="136" customFormat="1" ht="14" x14ac:dyDescent="0.15"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</row>
    <row r="166" spans="10:116" s="136" customFormat="1" ht="14" x14ac:dyDescent="0.15"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/>
      <c r="BW166" s="134"/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/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/>
      <c r="CX166" s="134"/>
      <c r="CY166" s="134"/>
      <c r="CZ166" s="134"/>
      <c r="DA166" s="134"/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4"/>
      <c r="DL166" s="134"/>
    </row>
    <row r="167" spans="10:116" s="136" customFormat="1" ht="14" x14ac:dyDescent="0.15"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134"/>
      <c r="CZ167" s="134"/>
      <c r="DA167" s="134"/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4"/>
      <c r="DL167" s="134"/>
    </row>
    <row r="168" spans="10:116" s="136" customFormat="1" ht="14" x14ac:dyDescent="0.15"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  <c r="BE168" s="134"/>
      <c r="BF168" s="134"/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/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/>
      <c r="CL168" s="134"/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/>
      <c r="CX168" s="134"/>
      <c r="CY168" s="134"/>
      <c r="CZ168" s="134"/>
      <c r="DA168" s="134"/>
      <c r="DB168" s="134"/>
      <c r="DC168" s="134"/>
      <c r="DD168" s="134"/>
      <c r="DE168" s="134"/>
      <c r="DF168" s="134"/>
      <c r="DG168" s="134"/>
      <c r="DH168" s="134"/>
      <c r="DI168" s="134"/>
      <c r="DJ168" s="134"/>
      <c r="DK168" s="134"/>
      <c r="DL168" s="134"/>
    </row>
    <row r="169" spans="10:116" s="136" customFormat="1" ht="14" x14ac:dyDescent="0.15"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134"/>
      <c r="CZ169" s="134"/>
      <c r="DA169" s="134"/>
      <c r="DB169" s="134"/>
      <c r="DC169" s="134"/>
      <c r="DD169" s="134"/>
      <c r="DE169" s="134"/>
      <c r="DF169" s="134"/>
      <c r="DG169" s="134"/>
      <c r="DH169" s="134"/>
      <c r="DI169" s="134"/>
      <c r="DJ169" s="134"/>
      <c r="DK169" s="134"/>
      <c r="DL169" s="134"/>
    </row>
    <row r="170" spans="10:116" s="136" customFormat="1" ht="14" x14ac:dyDescent="0.15"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134"/>
      <c r="CZ170" s="134"/>
      <c r="DA170" s="134"/>
      <c r="DB170" s="134"/>
      <c r="DC170" s="134"/>
      <c r="DD170" s="134"/>
      <c r="DE170" s="134"/>
      <c r="DF170" s="134"/>
      <c r="DG170" s="134"/>
      <c r="DH170" s="134"/>
      <c r="DI170" s="134"/>
      <c r="DJ170" s="134"/>
      <c r="DK170" s="134"/>
      <c r="DL170" s="134"/>
    </row>
    <row r="171" spans="10:116" s="136" customFormat="1" ht="14" x14ac:dyDescent="0.15"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134"/>
      <c r="CZ171" s="134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</row>
    <row r="172" spans="10:116" s="136" customFormat="1" ht="14" x14ac:dyDescent="0.15"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134"/>
      <c r="CZ172" s="134"/>
      <c r="DA172" s="134"/>
      <c r="DB172" s="134"/>
      <c r="DC172" s="134"/>
      <c r="DD172" s="134"/>
      <c r="DE172" s="134"/>
      <c r="DF172" s="134"/>
      <c r="DG172" s="134"/>
      <c r="DH172" s="134"/>
      <c r="DI172" s="134"/>
      <c r="DJ172" s="134"/>
      <c r="DK172" s="134"/>
      <c r="DL172" s="134"/>
    </row>
    <row r="173" spans="10:116" s="136" customFormat="1" ht="14" x14ac:dyDescent="0.15"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/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</row>
    <row r="174" spans="10:116" s="136" customFormat="1" ht="14" x14ac:dyDescent="0.15"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/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/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</row>
    <row r="175" spans="10:116" s="136" customFormat="1" ht="14" x14ac:dyDescent="0.15"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34"/>
      <c r="BR175" s="134"/>
      <c r="BS175" s="134"/>
      <c r="BT175" s="134"/>
      <c r="BU175" s="134"/>
      <c r="BV175" s="134"/>
      <c r="BW175" s="134"/>
      <c r="BX175" s="134"/>
      <c r="BY175" s="134"/>
      <c r="BZ175" s="134"/>
      <c r="CA175" s="134"/>
      <c r="CB175" s="134"/>
      <c r="CC175" s="134"/>
      <c r="CD175" s="134"/>
      <c r="CE175" s="134"/>
      <c r="CF175" s="134"/>
      <c r="CG175" s="134"/>
      <c r="CH175" s="134"/>
      <c r="CI175" s="134"/>
      <c r="CJ175" s="134"/>
      <c r="CK175" s="134"/>
      <c r="CL175" s="134"/>
      <c r="CM175" s="134"/>
      <c r="CN175" s="134"/>
      <c r="CO175" s="134"/>
      <c r="CP175" s="134"/>
      <c r="CQ175" s="134"/>
      <c r="CR175" s="134"/>
      <c r="CS175" s="134"/>
      <c r="CT175" s="134"/>
      <c r="CU175" s="134"/>
      <c r="CV175" s="134"/>
      <c r="CW175" s="134"/>
      <c r="CX175" s="134"/>
      <c r="CY175" s="134"/>
      <c r="CZ175" s="134"/>
      <c r="DA175" s="134"/>
      <c r="DB175" s="134"/>
      <c r="DC175" s="134"/>
      <c r="DD175" s="134"/>
      <c r="DE175" s="134"/>
      <c r="DF175" s="134"/>
      <c r="DG175" s="134"/>
      <c r="DH175" s="134"/>
      <c r="DI175" s="134"/>
      <c r="DJ175" s="134"/>
      <c r="DK175" s="134"/>
      <c r="DL175" s="134"/>
    </row>
    <row r="176" spans="10:116" s="136" customFormat="1" ht="14" x14ac:dyDescent="0.15"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134"/>
      <c r="BE176" s="134"/>
      <c r="BF176" s="134"/>
      <c r="BG176" s="134"/>
      <c r="BH176" s="134"/>
      <c r="BI176" s="134"/>
      <c r="BJ176" s="134"/>
      <c r="BK176" s="134"/>
      <c r="BL176" s="134"/>
      <c r="BM176" s="134"/>
      <c r="BN176" s="134"/>
      <c r="BO176" s="134"/>
      <c r="BP176" s="134"/>
      <c r="BQ176" s="134"/>
      <c r="BR176" s="134"/>
      <c r="BS176" s="134"/>
      <c r="BT176" s="134"/>
      <c r="BU176" s="134"/>
      <c r="BV176" s="134"/>
      <c r="BW176" s="134"/>
      <c r="BX176" s="134"/>
      <c r="BY176" s="134"/>
      <c r="BZ176" s="134"/>
      <c r="CA176" s="134"/>
      <c r="CB176" s="134"/>
      <c r="CC176" s="134"/>
      <c r="CD176" s="134"/>
      <c r="CE176" s="134"/>
      <c r="CF176" s="134"/>
      <c r="CG176" s="134"/>
      <c r="CH176" s="134"/>
      <c r="CI176" s="134"/>
      <c r="CJ176" s="134"/>
      <c r="CK176" s="134"/>
      <c r="CL176" s="134"/>
      <c r="CM176" s="134"/>
      <c r="CN176" s="134"/>
      <c r="CO176" s="134"/>
      <c r="CP176" s="134"/>
      <c r="CQ176" s="134"/>
      <c r="CR176" s="134"/>
      <c r="CS176" s="134"/>
      <c r="CT176" s="134"/>
      <c r="CU176" s="134"/>
      <c r="CV176" s="134"/>
      <c r="CW176" s="134"/>
      <c r="CX176" s="134"/>
      <c r="CY176" s="134"/>
      <c r="CZ176" s="134"/>
      <c r="DA176" s="134"/>
      <c r="DB176" s="134"/>
      <c r="DC176" s="134"/>
      <c r="DD176" s="134"/>
      <c r="DE176" s="134"/>
      <c r="DF176" s="134"/>
      <c r="DG176" s="134"/>
      <c r="DH176" s="134"/>
      <c r="DI176" s="134"/>
      <c r="DJ176" s="134"/>
      <c r="DK176" s="134"/>
      <c r="DL176" s="134"/>
    </row>
    <row r="177" spans="10:116" s="136" customFormat="1" ht="14" x14ac:dyDescent="0.15"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134"/>
      <c r="BE177" s="134"/>
      <c r="BF177" s="134"/>
      <c r="BG177" s="134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/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/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</row>
    <row r="178" spans="10:116" s="136" customFormat="1" ht="14" x14ac:dyDescent="0.15"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134"/>
      <c r="BE178" s="134"/>
      <c r="BF178" s="134"/>
      <c r="BG178" s="134"/>
      <c r="BH178" s="134"/>
      <c r="BI178" s="134"/>
      <c r="BJ178" s="134"/>
      <c r="BK178" s="134"/>
      <c r="BL178" s="134"/>
      <c r="BM178" s="134"/>
      <c r="BN178" s="134"/>
      <c r="BO178" s="134"/>
      <c r="BP178" s="134"/>
      <c r="BQ178" s="134"/>
      <c r="BR178" s="134"/>
      <c r="BS178" s="134"/>
      <c r="BT178" s="134"/>
      <c r="BU178" s="134"/>
      <c r="BV178" s="134"/>
      <c r="BW178" s="134"/>
      <c r="BX178" s="134"/>
      <c r="BY178" s="134"/>
      <c r="BZ178" s="134"/>
      <c r="CA178" s="134"/>
      <c r="CB178" s="134"/>
      <c r="CC178" s="134"/>
      <c r="CD178" s="134"/>
      <c r="CE178" s="134"/>
      <c r="CF178" s="134"/>
      <c r="CG178" s="134"/>
      <c r="CH178" s="134"/>
      <c r="CI178" s="134"/>
      <c r="CJ178" s="134"/>
      <c r="CK178" s="134"/>
      <c r="CL178" s="134"/>
      <c r="CM178" s="134"/>
      <c r="CN178" s="134"/>
      <c r="CO178" s="134"/>
      <c r="CP178" s="134"/>
      <c r="CQ178" s="134"/>
      <c r="CR178" s="134"/>
      <c r="CS178" s="134"/>
      <c r="CT178" s="134"/>
      <c r="CU178" s="134"/>
      <c r="CV178" s="134"/>
      <c r="CW178" s="134"/>
      <c r="CX178" s="134"/>
      <c r="CY178" s="134"/>
      <c r="CZ178" s="134"/>
      <c r="DA178" s="134"/>
      <c r="DB178" s="134"/>
      <c r="DC178" s="134"/>
      <c r="DD178" s="134"/>
      <c r="DE178" s="134"/>
      <c r="DF178" s="134"/>
      <c r="DG178" s="134"/>
      <c r="DH178" s="134"/>
      <c r="DI178" s="134"/>
      <c r="DJ178" s="134"/>
      <c r="DK178" s="134"/>
      <c r="DL178" s="134"/>
    </row>
    <row r="179" spans="10:116" s="136" customFormat="1" ht="14" x14ac:dyDescent="0.15"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34"/>
      <c r="BR179" s="134"/>
      <c r="BS179" s="134"/>
      <c r="BT179" s="134"/>
      <c r="BU179" s="134"/>
      <c r="BV179" s="134"/>
      <c r="BW179" s="134"/>
      <c r="BX179" s="134"/>
      <c r="BY179" s="134"/>
      <c r="BZ179" s="134"/>
      <c r="CA179" s="134"/>
      <c r="CB179" s="134"/>
      <c r="CC179" s="134"/>
      <c r="CD179" s="134"/>
      <c r="CE179" s="134"/>
      <c r="CF179" s="134"/>
      <c r="CG179" s="134"/>
      <c r="CH179" s="134"/>
      <c r="CI179" s="134"/>
      <c r="CJ179" s="134"/>
      <c r="CK179" s="134"/>
      <c r="CL179" s="134"/>
      <c r="CM179" s="134"/>
      <c r="CN179" s="134"/>
      <c r="CO179" s="134"/>
      <c r="CP179" s="134"/>
      <c r="CQ179" s="134"/>
      <c r="CR179" s="134"/>
      <c r="CS179" s="134"/>
      <c r="CT179" s="134"/>
      <c r="CU179" s="134"/>
      <c r="CV179" s="134"/>
      <c r="CW179" s="134"/>
      <c r="CX179" s="134"/>
      <c r="CY179" s="134"/>
      <c r="CZ179" s="134"/>
      <c r="DA179" s="134"/>
      <c r="DB179" s="134"/>
      <c r="DC179" s="134"/>
      <c r="DD179" s="134"/>
      <c r="DE179" s="134"/>
      <c r="DF179" s="134"/>
      <c r="DG179" s="134"/>
      <c r="DH179" s="134"/>
      <c r="DI179" s="134"/>
      <c r="DJ179" s="134"/>
      <c r="DK179" s="134"/>
      <c r="DL179" s="134"/>
    </row>
    <row r="180" spans="10:116" s="136" customFormat="1" ht="14" x14ac:dyDescent="0.15"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  <c r="BY180" s="134"/>
      <c r="BZ180" s="134"/>
      <c r="CA180" s="134"/>
      <c r="CB180" s="134"/>
      <c r="CC180" s="134"/>
      <c r="CD180" s="134"/>
      <c r="CE180" s="134"/>
      <c r="CF180" s="134"/>
      <c r="CG180" s="134"/>
      <c r="CH180" s="134"/>
      <c r="CI180" s="134"/>
      <c r="CJ180" s="134"/>
      <c r="CK180" s="134"/>
      <c r="CL180" s="134"/>
      <c r="CM180" s="134"/>
      <c r="CN180" s="134"/>
      <c r="CO180" s="134"/>
      <c r="CP180" s="134"/>
      <c r="CQ180" s="134"/>
      <c r="CR180" s="134"/>
      <c r="CS180" s="134"/>
      <c r="CT180" s="134"/>
      <c r="CU180" s="134"/>
      <c r="CV180" s="134"/>
      <c r="CW180" s="134"/>
      <c r="CX180" s="134"/>
      <c r="CY180" s="134"/>
      <c r="CZ180" s="134"/>
      <c r="DA180" s="134"/>
      <c r="DB180" s="134"/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</row>
    <row r="181" spans="10:116" s="136" customFormat="1" ht="14" x14ac:dyDescent="0.15"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134"/>
      <c r="BE181" s="134"/>
      <c r="BF181" s="134"/>
      <c r="BG181" s="134"/>
      <c r="BH181" s="134"/>
      <c r="BI181" s="134"/>
      <c r="BJ181" s="134"/>
      <c r="BK181" s="134"/>
      <c r="BL181" s="134"/>
      <c r="BM181" s="134"/>
      <c r="BN181" s="134"/>
      <c r="BO181" s="134"/>
      <c r="BP181" s="134"/>
      <c r="BQ181" s="134"/>
      <c r="BR181" s="134"/>
      <c r="BS181" s="134"/>
      <c r="BT181" s="134"/>
      <c r="BU181" s="134"/>
      <c r="BV181" s="134"/>
      <c r="BW181" s="134"/>
      <c r="BX181" s="134"/>
      <c r="BY181" s="134"/>
      <c r="BZ181" s="134"/>
      <c r="CA181" s="134"/>
      <c r="CB181" s="134"/>
      <c r="CC181" s="134"/>
      <c r="CD181" s="134"/>
      <c r="CE181" s="134"/>
      <c r="CF181" s="134"/>
      <c r="CG181" s="134"/>
      <c r="CH181" s="134"/>
      <c r="CI181" s="134"/>
      <c r="CJ181" s="134"/>
      <c r="CK181" s="134"/>
      <c r="CL181" s="134"/>
      <c r="CM181" s="134"/>
      <c r="CN181" s="134"/>
      <c r="CO181" s="134"/>
      <c r="CP181" s="134"/>
      <c r="CQ181" s="134"/>
      <c r="CR181" s="134"/>
      <c r="CS181" s="134"/>
      <c r="CT181" s="134"/>
      <c r="CU181" s="134"/>
      <c r="CV181" s="134"/>
      <c r="CW181" s="134"/>
      <c r="CX181" s="134"/>
      <c r="CY181" s="134"/>
      <c r="CZ181" s="134"/>
      <c r="DA181" s="134"/>
      <c r="DB181" s="134"/>
      <c r="DC181" s="134"/>
      <c r="DD181" s="134"/>
      <c r="DE181" s="134"/>
      <c r="DF181" s="134"/>
      <c r="DG181" s="134"/>
      <c r="DH181" s="134"/>
      <c r="DI181" s="134"/>
      <c r="DJ181" s="134"/>
      <c r="DK181" s="134"/>
      <c r="DL181" s="134"/>
    </row>
    <row r="182" spans="10:116" s="136" customFormat="1" ht="14" x14ac:dyDescent="0.15"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134"/>
      <c r="BE182" s="134"/>
      <c r="BF182" s="134"/>
      <c r="BG182" s="134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/>
      <c r="CN182" s="134"/>
      <c r="CO182" s="134"/>
      <c r="CP182" s="134"/>
      <c r="CQ182" s="134"/>
      <c r="CR182" s="134"/>
      <c r="CS182" s="134"/>
      <c r="CT182" s="134"/>
      <c r="CU182" s="134"/>
      <c r="CV182" s="134"/>
      <c r="CW182" s="134"/>
      <c r="CX182" s="134"/>
      <c r="CY182" s="134"/>
      <c r="CZ182" s="134"/>
      <c r="DA182" s="134"/>
      <c r="DB182" s="134"/>
      <c r="DC182" s="134"/>
      <c r="DD182" s="134"/>
      <c r="DE182" s="134"/>
      <c r="DF182" s="134"/>
      <c r="DG182" s="134"/>
      <c r="DH182" s="134"/>
      <c r="DI182" s="134"/>
      <c r="DJ182" s="134"/>
      <c r="DK182" s="134"/>
      <c r="DL182" s="134"/>
    </row>
    <row r="183" spans="10:116" s="136" customFormat="1" ht="14" x14ac:dyDescent="0.15"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  <c r="BA183" s="134"/>
      <c r="BB183" s="134"/>
      <c r="BC183" s="134"/>
      <c r="BD183" s="134"/>
      <c r="BE183" s="134"/>
      <c r="BF183" s="134"/>
      <c r="BG183" s="134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/>
      <c r="CM183" s="134"/>
      <c r="CN183" s="134"/>
      <c r="CO183" s="134"/>
      <c r="CP183" s="134"/>
      <c r="CQ183" s="134"/>
      <c r="CR183" s="134"/>
      <c r="CS183" s="134"/>
      <c r="CT183" s="134"/>
      <c r="CU183" s="134"/>
      <c r="CV183" s="134"/>
      <c r="CW183" s="134"/>
      <c r="CX183" s="134"/>
      <c r="CY183" s="134"/>
      <c r="CZ183" s="134"/>
      <c r="DA183" s="134"/>
      <c r="DB183" s="134"/>
      <c r="DC183" s="134"/>
      <c r="DD183" s="134"/>
      <c r="DE183" s="134"/>
      <c r="DF183" s="134"/>
      <c r="DG183" s="134"/>
      <c r="DH183" s="134"/>
      <c r="DI183" s="134"/>
      <c r="DJ183" s="134"/>
      <c r="DK183" s="134"/>
      <c r="DL183" s="134"/>
    </row>
    <row r="184" spans="10:116" s="136" customFormat="1" ht="14" x14ac:dyDescent="0.15"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4"/>
      <c r="BP184" s="134"/>
      <c r="BQ184" s="134"/>
      <c r="BR184" s="134"/>
      <c r="BS184" s="134"/>
      <c r="BT184" s="134"/>
      <c r="BU184" s="134"/>
      <c r="BV184" s="134"/>
      <c r="BW184" s="134"/>
      <c r="BX184" s="134"/>
      <c r="BY184" s="134"/>
      <c r="BZ184" s="134"/>
      <c r="CA184" s="134"/>
      <c r="CB184" s="134"/>
      <c r="CC184" s="134"/>
      <c r="CD184" s="134"/>
      <c r="CE184" s="134"/>
      <c r="CF184" s="134"/>
      <c r="CG184" s="134"/>
      <c r="CH184" s="134"/>
      <c r="CI184" s="134"/>
      <c r="CJ184" s="134"/>
      <c r="CK184" s="134"/>
      <c r="CL184" s="134"/>
      <c r="CM184" s="134"/>
      <c r="CN184" s="134"/>
      <c r="CO184" s="134"/>
      <c r="CP184" s="134"/>
      <c r="CQ184" s="134"/>
      <c r="CR184" s="134"/>
      <c r="CS184" s="134"/>
      <c r="CT184" s="134"/>
      <c r="CU184" s="134"/>
      <c r="CV184" s="134"/>
      <c r="CW184" s="134"/>
      <c r="CX184" s="134"/>
      <c r="CY184" s="134"/>
      <c r="CZ184" s="134"/>
      <c r="DA184" s="134"/>
      <c r="DB184" s="134"/>
      <c r="DC184" s="134"/>
      <c r="DD184" s="134"/>
      <c r="DE184" s="134"/>
      <c r="DF184" s="134"/>
      <c r="DG184" s="134"/>
      <c r="DH184" s="134"/>
      <c r="DI184" s="134"/>
      <c r="DJ184" s="134"/>
      <c r="DK184" s="134"/>
      <c r="DL184" s="134"/>
    </row>
    <row r="185" spans="10:116" s="136" customFormat="1" ht="14" x14ac:dyDescent="0.15"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134"/>
      <c r="BE185" s="134"/>
      <c r="BF185" s="134"/>
      <c r="BG185" s="134"/>
      <c r="BH185" s="134"/>
      <c r="BI185" s="134"/>
      <c r="BJ185" s="134"/>
      <c r="BK185" s="134"/>
      <c r="BL185" s="134"/>
      <c r="BM185" s="134"/>
      <c r="BN185" s="134"/>
      <c r="BO185" s="134"/>
      <c r="BP185" s="134"/>
      <c r="BQ185" s="134"/>
      <c r="BR185" s="134"/>
      <c r="BS185" s="134"/>
      <c r="BT185" s="134"/>
      <c r="BU185" s="134"/>
      <c r="BV185" s="134"/>
      <c r="BW185" s="134"/>
      <c r="BX185" s="134"/>
      <c r="BY185" s="134"/>
      <c r="BZ185" s="134"/>
      <c r="CA185" s="134"/>
      <c r="CB185" s="134"/>
      <c r="CC185" s="134"/>
      <c r="CD185" s="134"/>
      <c r="CE185" s="134"/>
      <c r="CF185" s="134"/>
      <c r="CG185" s="134"/>
      <c r="CH185" s="134"/>
      <c r="CI185" s="134"/>
      <c r="CJ185" s="134"/>
      <c r="CK185" s="134"/>
      <c r="CL185" s="134"/>
      <c r="CM185" s="134"/>
      <c r="CN185" s="134"/>
      <c r="CO185" s="134"/>
      <c r="CP185" s="134"/>
      <c r="CQ185" s="134"/>
      <c r="CR185" s="134"/>
      <c r="CS185" s="134"/>
      <c r="CT185" s="134"/>
      <c r="CU185" s="134"/>
      <c r="CV185" s="134"/>
      <c r="CW185" s="134"/>
      <c r="CX185" s="134"/>
      <c r="CY185" s="134"/>
      <c r="CZ185" s="134"/>
      <c r="DA185" s="134"/>
      <c r="DB185" s="134"/>
      <c r="DC185" s="134"/>
      <c r="DD185" s="134"/>
      <c r="DE185" s="134"/>
      <c r="DF185" s="134"/>
      <c r="DG185" s="134"/>
      <c r="DH185" s="134"/>
      <c r="DI185" s="134"/>
      <c r="DJ185" s="134"/>
      <c r="DK185" s="134"/>
      <c r="DL185" s="134"/>
    </row>
    <row r="186" spans="10:116" s="136" customFormat="1" ht="14" x14ac:dyDescent="0.15"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/>
      <c r="BJ186" s="134"/>
      <c r="BK186" s="134"/>
      <c r="BL186" s="134"/>
      <c r="BM186" s="134"/>
      <c r="BN186" s="134"/>
      <c r="BO186" s="134"/>
      <c r="BP186" s="134"/>
      <c r="BQ186" s="134"/>
      <c r="BR186" s="134"/>
      <c r="BS186" s="134"/>
      <c r="BT186" s="134"/>
      <c r="BU186" s="134"/>
      <c r="BV186" s="134"/>
      <c r="BW186" s="134"/>
      <c r="BX186" s="134"/>
      <c r="BY186" s="134"/>
      <c r="BZ186" s="134"/>
      <c r="CA186" s="134"/>
      <c r="CB186" s="134"/>
      <c r="CC186" s="134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</row>
    <row r="187" spans="10:116" s="136" customFormat="1" ht="14" x14ac:dyDescent="0.15"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4"/>
      <c r="BG187" s="134"/>
      <c r="BH187" s="134"/>
      <c r="BI187" s="134"/>
      <c r="BJ187" s="134"/>
      <c r="BK187" s="134"/>
      <c r="BL187" s="134"/>
      <c r="BM187" s="134"/>
      <c r="BN187" s="134"/>
      <c r="BO187" s="134"/>
      <c r="BP187" s="134"/>
      <c r="BQ187" s="134"/>
      <c r="BR187" s="134"/>
      <c r="BS187" s="134"/>
      <c r="BT187" s="134"/>
      <c r="BU187" s="134"/>
      <c r="BV187" s="134"/>
      <c r="BW187" s="134"/>
      <c r="BX187" s="134"/>
      <c r="BY187" s="134"/>
      <c r="BZ187" s="134"/>
      <c r="CA187" s="134"/>
      <c r="CB187" s="134"/>
      <c r="CC187" s="134"/>
      <c r="CD187" s="134"/>
      <c r="CE187" s="134"/>
      <c r="CF187" s="134"/>
      <c r="CG187" s="134"/>
      <c r="CH187" s="134"/>
      <c r="CI187" s="134"/>
      <c r="CJ187" s="134"/>
      <c r="CK187" s="134"/>
      <c r="CL187" s="134"/>
      <c r="CM187" s="134"/>
      <c r="CN187" s="134"/>
      <c r="CO187" s="134"/>
      <c r="CP187" s="134"/>
      <c r="CQ187" s="134"/>
      <c r="CR187" s="134"/>
      <c r="CS187" s="134"/>
      <c r="CT187" s="134"/>
      <c r="CU187" s="134"/>
      <c r="CV187" s="134"/>
      <c r="CW187" s="134"/>
      <c r="CX187" s="134"/>
      <c r="CY187" s="134"/>
      <c r="CZ187" s="134"/>
      <c r="DA187" s="134"/>
      <c r="DB187" s="134"/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4"/>
    </row>
    <row r="188" spans="10:116" s="136" customFormat="1" ht="14" x14ac:dyDescent="0.15"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  <c r="BD188" s="134"/>
      <c r="BE188" s="134"/>
      <c r="BF188" s="134"/>
      <c r="BG188" s="134"/>
      <c r="BH188" s="134"/>
      <c r="BI188" s="134"/>
      <c r="BJ188" s="134"/>
      <c r="BK188" s="134"/>
      <c r="BL188" s="134"/>
      <c r="BM188" s="134"/>
      <c r="BN188" s="134"/>
      <c r="BO188" s="134"/>
      <c r="BP188" s="134"/>
      <c r="BQ188" s="134"/>
      <c r="BR188" s="134"/>
      <c r="BS188" s="134"/>
      <c r="BT188" s="134"/>
      <c r="BU188" s="134"/>
      <c r="BV188" s="134"/>
      <c r="BW188" s="134"/>
      <c r="BX188" s="134"/>
      <c r="BY188" s="134"/>
      <c r="BZ188" s="134"/>
      <c r="CA188" s="134"/>
      <c r="CB188" s="134"/>
      <c r="CC188" s="134"/>
      <c r="CD188" s="134"/>
      <c r="CE188" s="134"/>
      <c r="CF188" s="134"/>
      <c r="CG188" s="134"/>
      <c r="CH188" s="134"/>
      <c r="CI188" s="134"/>
      <c r="CJ188" s="134"/>
      <c r="CK188" s="134"/>
      <c r="CL188" s="134"/>
      <c r="CM188" s="134"/>
      <c r="CN188" s="134"/>
      <c r="CO188" s="134"/>
      <c r="CP188" s="134"/>
      <c r="CQ188" s="134"/>
      <c r="CR188" s="134"/>
      <c r="CS188" s="134"/>
      <c r="CT188" s="134"/>
      <c r="CU188" s="134"/>
      <c r="CV188" s="134"/>
      <c r="CW188" s="134"/>
      <c r="CX188" s="134"/>
      <c r="CY188" s="134"/>
      <c r="CZ188" s="134"/>
      <c r="DA188" s="134"/>
      <c r="DB188" s="134"/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4"/>
    </row>
    <row r="189" spans="10:116" s="136" customFormat="1" ht="14" x14ac:dyDescent="0.15"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  <c r="BA189" s="134"/>
      <c r="BB189" s="134"/>
      <c r="BC189" s="134"/>
      <c r="BD189" s="134"/>
      <c r="BE189" s="134"/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X189" s="134"/>
      <c r="BY189" s="134"/>
      <c r="BZ189" s="134"/>
      <c r="CA189" s="134"/>
      <c r="CB189" s="134"/>
      <c r="CC189" s="134"/>
      <c r="CD189" s="134"/>
      <c r="CE189" s="134"/>
      <c r="CF189" s="134"/>
      <c r="CG189" s="134"/>
      <c r="CH189" s="134"/>
      <c r="CI189" s="134"/>
      <c r="CJ189" s="134"/>
      <c r="CK189" s="134"/>
      <c r="CL189" s="134"/>
      <c r="CM189" s="134"/>
      <c r="CN189" s="134"/>
      <c r="CO189" s="134"/>
      <c r="CP189" s="134"/>
      <c r="CQ189" s="134"/>
      <c r="CR189" s="134"/>
      <c r="CS189" s="134"/>
      <c r="CT189" s="134"/>
      <c r="CU189" s="134"/>
      <c r="CV189" s="134"/>
      <c r="CW189" s="134"/>
      <c r="CX189" s="134"/>
      <c r="CY189" s="134"/>
      <c r="CZ189" s="134"/>
      <c r="DA189" s="134"/>
      <c r="DB189" s="134"/>
      <c r="DC189" s="134"/>
      <c r="DD189" s="134"/>
      <c r="DE189" s="134"/>
      <c r="DF189" s="134"/>
      <c r="DG189" s="134"/>
      <c r="DH189" s="134"/>
      <c r="DI189" s="134"/>
      <c r="DJ189" s="134"/>
      <c r="DK189" s="134"/>
      <c r="DL189" s="134"/>
    </row>
    <row r="190" spans="10:116" s="136" customFormat="1" ht="14" x14ac:dyDescent="0.15"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4"/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  <c r="BK190" s="134"/>
      <c r="BL190" s="134"/>
      <c r="BM190" s="134"/>
      <c r="BN190" s="134"/>
      <c r="BO190" s="134"/>
      <c r="BP190" s="134"/>
      <c r="BQ190" s="134"/>
      <c r="BR190" s="134"/>
      <c r="BS190" s="134"/>
      <c r="BT190" s="134"/>
      <c r="BU190" s="134"/>
      <c r="BV190" s="134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/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</row>
    <row r="191" spans="10:116" s="136" customFormat="1" ht="14" x14ac:dyDescent="0.15"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  <c r="AV191" s="134"/>
      <c r="AW191" s="134"/>
      <c r="AX191" s="134"/>
      <c r="AY191" s="134"/>
      <c r="AZ191" s="134"/>
      <c r="BA191" s="134"/>
      <c r="BB191" s="134"/>
      <c r="BC191" s="134"/>
      <c r="BD191" s="134"/>
      <c r="BE191" s="134"/>
      <c r="BF191" s="134"/>
      <c r="BG191" s="134"/>
      <c r="BH191" s="134"/>
      <c r="BI191" s="134"/>
      <c r="BJ191" s="134"/>
      <c r="BK191" s="134"/>
      <c r="BL191" s="134"/>
      <c r="BM191" s="134"/>
      <c r="BN191" s="134"/>
      <c r="BO191" s="134"/>
      <c r="BP191" s="134"/>
      <c r="BQ191" s="134"/>
      <c r="BR191" s="134"/>
      <c r="BS191" s="134"/>
      <c r="BT191" s="134"/>
      <c r="BU191" s="134"/>
      <c r="BV191" s="134"/>
      <c r="BW191" s="134"/>
      <c r="BX191" s="134"/>
      <c r="BY191" s="134"/>
      <c r="BZ191" s="134"/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/>
      <c r="CL191" s="134"/>
      <c r="CM191" s="134"/>
      <c r="CN191" s="134"/>
      <c r="CO191" s="134"/>
      <c r="CP191" s="134"/>
      <c r="CQ191" s="134"/>
      <c r="CR191" s="134"/>
      <c r="CS191" s="134"/>
      <c r="CT191" s="134"/>
      <c r="CU191" s="134"/>
      <c r="CV191" s="134"/>
      <c r="CW191" s="134"/>
      <c r="CX191" s="134"/>
      <c r="CY191" s="134"/>
      <c r="CZ191" s="134"/>
      <c r="DA191" s="134"/>
      <c r="DB191" s="134"/>
      <c r="DC191" s="134"/>
      <c r="DD191" s="134"/>
      <c r="DE191" s="134"/>
      <c r="DF191" s="134"/>
      <c r="DG191" s="134"/>
      <c r="DH191" s="134"/>
      <c r="DI191" s="134"/>
      <c r="DJ191" s="134"/>
      <c r="DK191" s="134"/>
      <c r="DL191" s="134"/>
    </row>
    <row r="192" spans="10:116" s="136" customFormat="1" ht="14" x14ac:dyDescent="0.15"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  <c r="AX192" s="134"/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</row>
    <row r="193" spans="10:116" s="136" customFormat="1" ht="14" x14ac:dyDescent="0.15"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  <c r="AX193" s="134"/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  <c r="BK193" s="134"/>
      <c r="BL193" s="134"/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/>
      <c r="CN193" s="134"/>
      <c r="CO193" s="134"/>
      <c r="CP193" s="134"/>
      <c r="CQ193" s="134"/>
      <c r="CR193" s="134"/>
      <c r="CS193" s="134"/>
      <c r="CT193" s="134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</row>
    <row r="194" spans="10:116" s="136" customFormat="1" ht="14" x14ac:dyDescent="0.15"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  <c r="BK194" s="134"/>
      <c r="BL194" s="134"/>
      <c r="BM194" s="134"/>
      <c r="BN194" s="134"/>
      <c r="BO194" s="134"/>
      <c r="BP194" s="134"/>
      <c r="BQ194" s="134"/>
      <c r="BR194" s="134"/>
      <c r="BS194" s="134"/>
      <c r="BT194" s="134"/>
      <c r="BU194" s="134"/>
      <c r="BV194" s="134"/>
      <c r="BW194" s="134"/>
      <c r="BX194" s="134"/>
      <c r="BY194" s="134"/>
      <c r="BZ194" s="134"/>
      <c r="CA194" s="134"/>
      <c r="CB194" s="134"/>
      <c r="CC194" s="134"/>
      <c r="CD194" s="134"/>
      <c r="CE194" s="134"/>
      <c r="CF194" s="134"/>
      <c r="CG194" s="134"/>
      <c r="CH194" s="134"/>
      <c r="CI194" s="134"/>
      <c r="CJ194" s="134"/>
      <c r="CK194" s="134"/>
      <c r="CL194" s="134"/>
      <c r="CM194" s="134"/>
      <c r="CN194" s="134"/>
      <c r="CO194" s="134"/>
      <c r="CP194" s="134"/>
      <c r="CQ194" s="134"/>
      <c r="CR194" s="134"/>
      <c r="CS194" s="134"/>
      <c r="CT194" s="134"/>
      <c r="CU194" s="134"/>
      <c r="CV194" s="134"/>
      <c r="CW194" s="134"/>
      <c r="CX194" s="134"/>
      <c r="CY194" s="134"/>
      <c r="CZ194" s="134"/>
      <c r="DA194" s="134"/>
      <c r="DB194" s="134"/>
      <c r="DC194" s="134"/>
      <c r="DD194" s="134"/>
      <c r="DE194" s="134"/>
      <c r="DF194" s="134"/>
      <c r="DG194" s="134"/>
      <c r="DH194" s="134"/>
      <c r="DI194" s="134"/>
      <c r="DJ194" s="134"/>
      <c r="DK194" s="134"/>
      <c r="DL194" s="134"/>
    </row>
    <row r="195" spans="10:116" s="136" customFormat="1" ht="14" x14ac:dyDescent="0.15"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  <c r="BR195" s="134"/>
      <c r="BS195" s="134"/>
      <c r="BT195" s="134"/>
      <c r="BU195" s="134"/>
      <c r="BV195" s="134"/>
      <c r="BW195" s="134"/>
      <c r="BX195" s="134"/>
      <c r="BY195" s="134"/>
      <c r="BZ195" s="134"/>
      <c r="CA195" s="134"/>
      <c r="CB195" s="134"/>
      <c r="CC195" s="134"/>
      <c r="CD195" s="134"/>
      <c r="CE195" s="134"/>
      <c r="CF195" s="134"/>
      <c r="CG195" s="134"/>
      <c r="CH195" s="134"/>
      <c r="CI195" s="134"/>
      <c r="CJ195" s="134"/>
      <c r="CK195" s="134"/>
      <c r="CL195" s="134"/>
      <c r="CM195" s="134"/>
      <c r="CN195" s="134"/>
      <c r="CO195" s="134"/>
      <c r="CP195" s="134"/>
      <c r="CQ195" s="134"/>
      <c r="CR195" s="134"/>
      <c r="CS195" s="134"/>
      <c r="CT195" s="134"/>
      <c r="CU195" s="134"/>
      <c r="CV195" s="134"/>
      <c r="CW195" s="134"/>
      <c r="CX195" s="134"/>
      <c r="CY195" s="134"/>
      <c r="CZ195" s="134"/>
      <c r="DA195" s="134"/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4"/>
      <c r="DL195" s="134"/>
    </row>
    <row r="196" spans="10:116" s="136" customFormat="1" ht="14" x14ac:dyDescent="0.15"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  <c r="BM196" s="134"/>
      <c r="BN196" s="134"/>
      <c r="BO196" s="134"/>
      <c r="BP196" s="134"/>
      <c r="BQ196" s="134"/>
      <c r="BR196" s="134"/>
      <c r="BS196" s="134"/>
      <c r="BT196" s="134"/>
      <c r="BU196" s="134"/>
      <c r="BV196" s="134"/>
      <c r="BW196" s="134"/>
      <c r="BX196" s="134"/>
      <c r="BY196" s="134"/>
      <c r="BZ196" s="134"/>
      <c r="CA196" s="134"/>
      <c r="CB196" s="134"/>
      <c r="CC196" s="134"/>
      <c r="CD196" s="134"/>
      <c r="CE196" s="134"/>
      <c r="CF196" s="134"/>
      <c r="CG196" s="134"/>
      <c r="CH196" s="134"/>
      <c r="CI196" s="134"/>
      <c r="CJ196" s="134"/>
      <c r="CK196" s="134"/>
      <c r="CL196" s="134"/>
      <c r="CM196" s="134"/>
      <c r="CN196" s="134"/>
      <c r="CO196" s="134"/>
      <c r="CP196" s="134"/>
      <c r="CQ196" s="134"/>
      <c r="CR196" s="134"/>
      <c r="CS196" s="134"/>
      <c r="CT196" s="134"/>
      <c r="CU196" s="134"/>
      <c r="CV196" s="134"/>
      <c r="CW196" s="134"/>
      <c r="CX196" s="134"/>
      <c r="CY196" s="134"/>
      <c r="CZ196" s="134"/>
      <c r="DA196" s="134"/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4"/>
      <c r="DL196" s="134"/>
    </row>
    <row r="197" spans="10:116" s="136" customFormat="1" ht="14" x14ac:dyDescent="0.15"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  <c r="BR197" s="134"/>
      <c r="BS197" s="134"/>
      <c r="BT197" s="134"/>
      <c r="BU197" s="134"/>
      <c r="BV197" s="134"/>
      <c r="BW197" s="134"/>
      <c r="BX197" s="134"/>
      <c r="BY197" s="134"/>
      <c r="BZ197" s="134"/>
      <c r="CA197" s="134"/>
      <c r="CB197" s="134"/>
      <c r="CC197" s="134"/>
      <c r="CD197" s="134"/>
      <c r="CE197" s="134"/>
      <c r="CF197" s="134"/>
      <c r="CG197" s="134"/>
      <c r="CH197" s="134"/>
      <c r="CI197" s="134"/>
      <c r="CJ197" s="134"/>
      <c r="CK197" s="134"/>
      <c r="CL197" s="134"/>
      <c r="CM197" s="134"/>
      <c r="CN197" s="134"/>
      <c r="CO197" s="134"/>
      <c r="CP197" s="134"/>
      <c r="CQ197" s="134"/>
      <c r="CR197" s="134"/>
      <c r="CS197" s="134"/>
      <c r="CT197" s="134"/>
      <c r="CU197" s="134"/>
      <c r="CV197" s="134"/>
      <c r="CW197" s="134"/>
      <c r="CX197" s="134"/>
      <c r="CY197" s="134"/>
      <c r="CZ197" s="134"/>
      <c r="DA197" s="134"/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4"/>
      <c r="DL197" s="134"/>
    </row>
    <row r="198" spans="10:116" s="136" customFormat="1" ht="14" x14ac:dyDescent="0.15"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  <c r="BR198" s="134"/>
      <c r="BS198" s="134"/>
      <c r="BT198" s="134"/>
      <c r="BU198" s="134"/>
      <c r="BV198" s="134"/>
      <c r="BW198" s="134"/>
      <c r="BX198" s="134"/>
      <c r="BY198" s="134"/>
      <c r="BZ198" s="134"/>
      <c r="CA198" s="134"/>
      <c r="CB198" s="134"/>
      <c r="CC198" s="134"/>
      <c r="CD198" s="134"/>
      <c r="CE198" s="134"/>
      <c r="CF198" s="134"/>
      <c r="CG198" s="134"/>
      <c r="CH198" s="134"/>
      <c r="CI198" s="134"/>
      <c r="CJ198" s="134"/>
      <c r="CK198" s="134"/>
      <c r="CL198" s="134"/>
      <c r="CM198" s="134"/>
      <c r="CN198" s="134"/>
      <c r="CO198" s="134"/>
      <c r="CP198" s="134"/>
      <c r="CQ198" s="134"/>
      <c r="CR198" s="134"/>
      <c r="CS198" s="134"/>
      <c r="CT198" s="134"/>
      <c r="CU198" s="134"/>
      <c r="CV198" s="134"/>
      <c r="CW198" s="134"/>
      <c r="CX198" s="134"/>
      <c r="CY198" s="134"/>
      <c r="CZ198" s="134"/>
      <c r="DA198" s="134"/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4"/>
      <c r="DL198" s="134"/>
    </row>
    <row r="199" spans="10:116" s="136" customFormat="1" ht="14" x14ac:dyDescent="0.15"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  <c r="BR199" s="134"/>
      <c r="BS199" s="134"/>
      <c r="BT199" s="134"/>
      <c r="BU199" s="134"/>
      <c r="BV199" s="134"/>
      <c r="BW199" s="134"/>
      <c r="BX199" s="134"/>
      <c r="BY199" s="134"/>
      <c r="BZ199" s="134"/>
      <c r="CA199" s="134"/>
      <c r="CB199" s="134"/>
      <c r="CC199" s="134"/>
      <c r="CD199" s="134"/>
      <c r="CE199" s="134"/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</row>
    <row r="200" spans="10:116" s="136" customFormat="1" ht="14" x14ac:dyDescent="0.15"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  <c r="BR200" s="134"/>
      <c r="BS200" s="134"/>
      <c r="BT200" s="134"/>
      <c r="BU200" s="134"/>
      <c r="BV200" s="134"/>
      <c r="BW200" s="134"/>
      <c r="BX200" s="134"/>
      <c r="BY200" s="134"/>
      <c r="BZ200" s="134"/>
      <c r="CA200" s="134"/>
      <c r="CB200" s="134"/>
      <c r="CC200" s="134"/>
      <c r="CD200" s="134"/>
      <c r="CE200" s="134"/>
      <c r="CF200" s="134"/>
      <c r="CG200" s="134"/>
      <c r="CH200" s="134"/>
      <c r="CI200" s="134"/>
      <c r="CJ200" s="134"/>
      <c r="CK200" s="134"/>
      <c r="CL200" s="134"/>
      <c r="CM200" s="134"/>
      <c r="CN200" s="134"/>
      <c r="CO200" s="134"/>
      <c r="CP200" s="134"/>
      <c r="CQ200" s="134"/>
      <c r="CR200" s="134"/>
      <c r="CS200" s="134"/>
      <c r="CT200" s="134"/>
      <c r="CU200" s="134"/>
      <c r="CV200" s="134"/>
      <c r="CW200" s="134"/>
      <c r="CX200" s="134"/>
      <c r="CY200" s="134"/>
      <c r="CZ200" s="134"/>
      <c r="DA200" s="134"/>
      <c r="DB200" s="134"/>
      <c r="DC200" s="134"/>
      <c r="DD200" s="134"/>
      <c r="DE200" s="134"/>
      <c r="DF200" s="134"/>
      <c r="DG200" s="134"/>
      <c r="DH200" s="134"/>
      <c r="DI200" s="134"/>
      <c r="DJ200" s="134"/>
      <c r="DK200" s="134"/>
      <c r="DL200" s="134"/>
    </row>
    <row r="201" spans="10:116" s="136" customFormat="1" ht="14" x14ac:dyDescent="0.15"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4"/>
      <c r="AV201" s="134"/>
      <c r="AW201" s="134"/>
      <c r="AX201" s="134"/>
      <c r="AY201" s="134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  <c r="BR201" s="134"/>
      <c r="BS201" s="134"/>
      <c r="BT201" s="134"/>
      <c r="BU201" s="134"/>
      <c r="BV201" s="134"/>
      <c r="BW201" s="134"/>
      <c r="BX201" s="134"/>
      <c r="BY201" s="134"/>
      <c r="BZ201" s="134"/>
      <c r="CA201" s="134"/>
      <c r="CB201" s="134"/>
      <c r="CC201" s="134"/>
      <c r="CD201" s="134"/>
      <c r="CE201" s="134"/>
      <c r="CF201" s="134"/>
      <c r="CG201" s="134"/>
      <c r="CH201" s="134"/>
      <c r="CI201" s="134"/>
      <c r="CJ201" s="134"/>
      <c r="CK201" s="134"/>
      <c r="CL201" s="134"/>
      <c r="CM201" s="134"/>
      <c r="CN201" s="134"/>
      <c r="CO201" s="134"/>
      <c r="CP201" s="134"/>
      <c r="CQ201" s="134"/>
      <c r="CR201" s="134"/>
      <c r="CS201" s="134"/>
      <c r="CT201" s="134"/>
      <c r="CU201" s="134"/>
      <c r="CV201" s="134"/>
      <c r="CW201" s="134"/>
      <c r="CX201" s="134"/>
      <c r="CY201" s="134"/>
      <c r="CZ201" s="134"/>
      <c r="DA201" s="134"/>
      <c r="DB201" s="134"/>
      <c r="DC201" s="134"/>
      <c r="DD201" s="134"/>
      <c r="DE201" s="134"/>
      <c r="DF201" s="134"/>
      <c r="DG201" s="134"/>
      <c r="DH201" s="134"/>
      <c r="DI201" s="134"/>
      <c r="DJ201" s="134"/>
      <c r="DK201" s="134"/>
      <c r="DL201" s="134"/>
    </row>
    <row r="202" spans="10:116" s="136" customFormat="1" ht="14" x14ac:dyDescent="0.15"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  <c r="BR202" s="134"/>
      <c r="BS202" s="134"/>
      <c r="BT202" s="134"/>
      <c r="BU202" s="134"/>
      <c r="BV202" s="134"/>
      <c r="BW202" s="134"/>
      <c r="BX202" s="134"/>
      <c r="BY202" s="134"/>
      <c r="BZ202" s="134"/>
      <c r="CA202" s="134"/>
      <c r="CB202" s="134"/>
      <c r="CC202" s="134"/>
      <c r="CD202" s="134"/>
      <c r="CE202" s="134"/>
      <c r="CF202" s="134"/>
      <c r="CG202" s="134"/>
      <c r="CH202" s="134"/>
      <c r="CI202" s="134"/>
      <c r="CJ202" s="134"/>
      <c r="CK202" s="134"/>
      <c r="CL202" s="134"/>
      <c r="CM202" s="134"/>
      <c r="CN202" s="134"/>
      <c r="CO202" s="134"/>
      <c r="CP202" s="134"/>
      <c r="CQ202" s="134"/>
      <c r="CR202" s="134"/>
      <c r="CS202" s="134"/>
      <c r="CT202" s="134"/>
      <c r="CU202" s="134"/>
      <c r="CV202" s="134"/>
      <c r="CW202" s="134"/>
      <c r="CX202" s="134"/>
      <c r="CY202" s="134"/>
      <c r="CZ202" s="134"/>
      <c r="DA202" s="134"/>
      <c r="DB202" s="134"/>
      <c r="DC202" s="134"/>
      <c r="DD202" s="134"/>
      <c r="DE202" s="134"/>
      <c r="DF202" s="134"/>
      <c r="DG202" s="134"/>
      <c r="DH202" s="134"/>
      <c r="DI202" s="134"/>
      <c r="DJ202" s="134"/>
      <c r="DK202" s="134"/>
      <c r="DL202" s="134"/>
    </row>
    <row r="203" spans="10:116" s="136" customFormat="1" ht="14" x14ac:dyDescent="0.15"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34"/>
      <c r="BR203" s="134"/>
      <c r="BS203" s="134"/>
      <c r="BT203" s="134"/>
      <c r="BU203" s="134"/>
      <c r="BV203" s="134"/>
      <c r="BW203" s="134"/>
      <c r="BX203" s="134"/>
      <c r="BY203" s="134"/>
      <c r="BZ203" s="134"/>
      <c r="CA203" s="134"/>
      <c r="CB203" s="134"/>
      <c r="CC203" s="134"/>
      <c r="CD203" s="134"/>
      <c r="CE203" s="134"/>
      <c r="CF203" s="134"/>
      <c r="CG203" s="134"/>
      <c r="CH203" s="134"/>
      <c r="CI203" s="134"/>
      <c r="CJ203" s="134"/>
      <c r="CK203" s="134"/>
      <c r="CL203" s="134"/>
      <c r="CM203" s="134"/>
      <c r="CN203" s="134"/>
      <c r="CO203" s="134"/>
      <c r="CP203" s="134"/>
      <c r="CQ203" s="134"/>
      <c r="CR203" s="134"/>
      <c r="CS203" s="134"/>
      <c r="CT203" s="134"/>
      <c r="CU203" s="134"/>
      <c r="CV203" s="134"/>
      <c r="CW203" s="134"/>
      <c r="CX203" s="134"/>
      <c r="CY203" s="134"/>
      <c r="CZ203" s="134"/>
      <c r="DA203" s="134"/>
      <c r="DB203" s="134"/>
      <c r="DC203" s="134"/>
      <c r="DD203" s="134"/>
      <c r="DE203" s="134"/>
      <c r="DF203" s="134"/>
      <c r="DG203" s="134"/>
      <c r="DH203" s="134"/>
      <c r="DI203" s="134"/>
      <c r="DJ203" s="134"/>
      <c r="DK203" s="134"/>
      <c r="DL203" s="134"/>
    </row>
    <row r="204" spans="10:116" s="136" customFormat="1" ht="14" x14ac:dyDescent="0.15"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/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</row>
    <row r="205" spans="10:116" s="136" customFormat="1" ht="14" x14ac:dyDescent="0.15"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  <c r="BR205" s="134"/>
      <c r="BS205" s="134"/>
      <c r="BT205" s="134"/>
      <c r="BU205" s="134"/>
      <c r="BV205" s="134"/>
      <c r="BW205" s="134"/>
      <c r="BX205" s="134"/>
      <c r="BY205" s="134"/>
      <c r="BZ205" s="134"/>
      <c r="CA205" s="134"/>
      <c r="CB205" s="134"/>
      <c r="CC205" s="134"/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</row>
    <row r="206" spans="10:116" s="136" customFormat="1" ht="14" x14ac:dyDescent="0.15"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  <c r="BR206" s="134"/>
      <c r="BS206" s="134"/>
      <c r="BT206" s="134"/>
      <c r="BU206" s="134"/>
      <c r="BV206" s="134"/>
      <c r="BW206" s="134"/>
      <c r="BX206" s="134"/>
      <c r="BY206" s="134"/>
      <c r="BZ206" s="134"/>
      <c r="CA206" s="134"/>
      <c r="CB206" s="134"/>
      <c r="CC206" s="134"/>
      <c r="CD206" s="134"/>
      <c r="CE206" s="134"/>
      <c r="CF206" s="134"/>
      <c r="CG206" s="134"/>
      <c r="CH206" s="134"/>
      <c r="CI206" s="134"/>
      <c r="CJ206" s="134"/>
      <c r="CK206" s="134"/>
      <c r="CL206" s="134"/>
      <c r="CM206" s="134"/>
      <c r="CN206" s="134"/>
      <c r="CO206" s="134"/>
      <c r="CP206" s="134"/>
      <c r="CQ206" s="134"/>
      <c r="CR206" s="134"/>
      <c r="CS206" s="134"/>
      <c r="CT206" s="134"/>
      <c r="CU206" s="134"/>
      <c r="CV206" s="134"/>
      <c r="CW206" s="134"/>
      <c r="CX206" s="134"/>
      <c r="CY206" s="134"/>
      <c r="CZ206" s="134"/>
      <c r="DA206" s="134"/>
      <c r="DB206" s="134"/>
      <c r="DC206" s="134"/>
      <c r="DD206" s="134"/>
      <c r="DE206" s="134"/>
      <c r="DF206" s="134"/>
      <c r="DG206" s="134"/>
      <c r="DH206" s="134"/>
      <c r="DI206" s="134"/>
      <c r="DJ206" s="134"/>
      <c r="DK206" s="134"/>
      <c r="DL206" s="134"/>
    </row>
    <row r="207" spans="10:116" s="136" customFormat="1" ht="14" x14ac:dyDescent="0.15"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  <c r="BR207" s="134"/>
      <c r="BS207" s="134"/>
      <c r="BT207" s="134"/>
      <c r="BU207" s="134"/>
      <c r="BV207" s="134"/>
      <c r="BW207" s="134"/>
      <c r="BX207" s="134"/>
      <c r="BY207" s="134"/>
      <c r="BZ207" s="134"/>
      <c r="CA207" s="134"/>
      <c r="CB207" s="134"/>
      <c r="CC207" s="134"/>
      <c r="CD207" s="134"/>
      <c r="CE207" s="134"/>
      <c r="CF207" s="134"/>
      <c r="CG207" s="134"/>
      <c r="CH207" s="134"/>
      <c r="CI207" s="134"/>
      <c r="CJ207" s="134"/>
      <c r="CK207" s="134"/>
      <c r="CL207" s="134"/>
      <c r="CM207" s="134"/>
      <c r="CN207" s="134"/>
      <c r="CO207" s="134"/>
      <c r="CP207" s="134"/>
      <c r="CQ207" s="134"/>
      <c r="CR207" s="134"/>
      <c r="CS207" s="134"/>
      <c r="CT207" s="134"/>
      <c r="CU207" s="134"/>
      <c r="CV207" s="134"/>
      <c r="CW207" s="134"/>
      <c r="CX207" s="134"/>
      <c r="CY207" s="134"/>
      <c r="CZ207" s="134"/>
      <c r="DA207" s="134"/>
      <c r="DB207" s="134"/>
      <c r="DC207" s="134"/>
      <c r="DD207" s="134"/>
      <c r="DE207" s="134"/>
      <c r="DF207" s="134"/>
      <c r="DG207" s="134"/>
      <c r="DH207" s="134"/>
      <c r="DI207" s="134"/>
      <c r="DJ207" s="134"/>
      <c r="DK207" s="134"/>
      <c r="DL207" s="134"/>
    </row>
    <row r="208" spans="10:116" s="136" customFormat="1" ht="14" x14ac:dyDescent="0.15"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  <c r="BR208" s="134"/>
      <c r="BS208" s="134"/>
      <c r="BT208" s="134"/>
      <c r="BU208" s="134"/>
      <c r="BV208" s="134"/>
      <c r="BW208" s="134"/>
      <c r="BX208" s="134"/>
      <c r="BY208" s="134"/>
      <c r="BZ208" s="134"/>
      <c r="CA208" s="134"/>
      <c r="CB208" s="134"/>
      <c r="CC208" s="134"/>
      <c r="CD208" s="134"/>
      <c r="CE208" s="134"/>
      <c r="CF208" s="134"/>
      <c r="CG208" s="134"/>
      <c r="CH208" s="134"/>
      <c r="CI208" s="134"/>
      <c r="CJ208" s="134"/>
      <c r="CK208" s="134"/>
      <c r="CL208" s="134"/>
      <c r="CM208" s="134"/>
      <c r="CN208" s="134"/>
      <c r="CO208" s="134"/>
      <c r="CP208" s="134"/>
      <c r="CQ208" s="134"/>
      <c r="CR208" s="134"/>
      <c r="CS208" s="134"/>
      <c r="CT208" s="134"/>
      <c r="CU208" s="134"/>
      <c r="CV208" s="134"/>
      <c r="CW208" s="134"/>
      <c r="CX208" s="134"/>
      <c r="CY208" s="134"/>
      <c r="CZ208" s="134"/>
      <c r="DA208" s="134"/>
      <c r="DB208" s="134"/>
      <c r="DC208" s="134"/>
      <c r="DD208" s="134"/>
      <c r="DE208" s="134"/>
      <c r="DF208" s="134"/>
      <c r="DG208" s="134"/>
      <c r="DH208" s="134"/>
      <c r="DI208" s="134"/>
      <c r="DJ208" s="134"/>
      <c r="DK208" s="134"/>
      <c r="DL208" s="134"/>
    </row>
    <row r="209" spans="10:116" s="136" customFormat="1" ht="14" x14ac:dyDescent="0.15"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  <c r="BM209" s="134"/>
      <c r="BN209" s="134"/>
      <c r="BO209" s="134"/>
      <c r="BP209" s="134"/>
      <c r="BQ209" s="134"/>
      <c r="BR209" s="134"/>
      <c r="BS209" s="134"/>
      <c r="BT209" s="134"/>
      <c r="BU209" s="134"/>
      <c r="BV209" s="134"/>
      <c r="BW209" s="134"/>
      <c r="BX209" s="134"/>
      <c r="BY209" s="134"/>
      <c r="BZ209" s="134"/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/>
      <c r="CL209" s="134"/>
      <c r="CM209" s="134"/>
      <c r="CN209" s="134"/>
      <c r="CO209" s="134"/>
      <c r="CP209" s="134"/>
      <c r="CQ209" s="134"/>
      <c r="CR209" s="134"/>
      <c r="CS209" s="134"/>
      <c r="CT209" s="134"/>
      <c r="CU209" s="134"/>
      <c r="CV209" s="134"/>
      <c r="CW209" s="134"/>
      <c r="CX209" s="134"/>
      <c r="CY209" s="134"/>
      <c r="CZ209" s="134"/>
      <c r="DA209" s="134"/>
      <c r="DB209" s="134"/>
      <c r="DC209" s="134"/>
      <c r="DD209" s="134"/>
      <c r="DE209" s="134"/>
      <c r="DF209" s="134"/>
      <c r="DG209" s="134"/>
      <c r="DH209" s="134"/>
      <c r="DI209" s="134"/>
      <c r="DJ209" s="134"/>
      <c r="DK209" s="134"/>
      <c r="DL209" s="134"/>
    </row>
    <row r="210" spans="10:116" s="136" customFormat="1" ht="14" x14ac:dyDescent="0.15"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  <c r="BR210" s="134"/>
      <c r="BS210" s="134"/>
      <c r="BT210" s="134"/>
      <c r="BU210" s="134"/>
      <c r="BV210" s="134"/>
      <c r="BW210" s="134"/>
      <c r="BX210" s="134"/>
      <c r="BY210" s="134"/>
      <c r="BZ210" s="134"/>
      <c r="CA210" s="134"/>
      <c r="CB210" s="134"/>
      <c r="CC210" s="134"/>
      <c r="CD210" s="134"/>
      <c r="CE210" s="134"/>
      <c r="CF210" s="134"/>
      <c r="CG210" s="134"/>
      <c r="CH210" s="134"/>
      <c r="CI210" s="134"/>
      <c r="CJ210" s="134"/>
      <c r="CK210" s="134"/>
      <c r="CL210" s="134"/>
      <c r="CM210" s="134"/>
      <c r="CN210" s="134"/>
      <c r="CO210" s="134"/>
      <c r="CP210" s="134"/>
      <c r="CQ210" s="134"/>
      <c r="CR210" s="134"/>
      <c r="CS210" s="134"/>
      <c r="CT210" s="134"/>
      <c r="CU210" s="134"/>
      <c r="CV210" s="134"/>
      <c r="CW210" s="134"/>
      <c r="CX210" s="134"/>
      <c r="CY210" s="134"/>
      <c r="CZ210" s="134"/>
      <c r="DA210" s="134"/>
      <c r="DB210" s="134"/>
      <c r="DC210" s="134"/>
      <c r="DD210" s="134"/>
      <c r="DE210" s="134"/>
      <c r="DF210" s="134"/>
      <c r="DG210" s="134"/>
      <c r="DH210" s="134"/>
      <c r="DI210" s="134"/>
      <c r="DJ210" s="134"/>
      <c r="DK210" s="134"/>
      <c r="DL210" s="134"/>
    </row>
    <row r="211" spans="10:116" s="136" customFormat="1" ht="14" x14ac:dyDescent="0.15"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  <c r="BR211" s="134"/>
      <c r="BS211" s="134"/>
      <c r="BT211" s="134"/>
      <c r="BU211" s="134"/>
      <c r="BV211" s="134"/>
      <c r="BW211" s="134"/>
      <c r="BX211" s="134"/>
      <c r="BY211" s="134"/>
      <c r="BZ211" s="134"/>
      <c r="CA211" s="134"/>
      <c r="CB211" s="134"/>
      <c r="CC211" s="134"/>
      <c r="CD211" s="134"/>
      <c r="CE211" s="134"/>
      <c r="CF211" s="134"/>
      <c r="CG211" s="134"/>
      <c r="CH211" s="134"/>
      <c r="CI211" s="134"/>
      <c r="CJ211" s="134"/>
      <c r="CK211" s="134"/>
      <c r="CL211" s="134"/>
      <c r="CM211" s="134"/>
      <c r="CN211" s="134"/>
      <c r="CO211" s="134"/>
      <c r="CP211" s="134"/>
      <c r="CQ211" s="134"/>
      <c r="CR211" s="134"/>
      <c r="CS211" s="134"/>
      <c r="CT211" s="134"/>
      <c r="CU211" s="134"/>
      <c r="CV211" s="134"/>
      <c r="CW211" s="134"/>
      <c r="CX211" s="134"/>
      <c r="CY211" s="134"/>
      <c r="CZ211" s="134"/>
      <c r="DA211" s="134"/>
      <c r="DB211" s="134"/>
      <c r="DC211" s="134"/>
      <c r="DD211" s="134"/>
      <c r="DE211" s="134"/>
      <c r="DF211" s="134"/>
      <c r="DG211" s="134"/>
      <c r="DH211" s="134"/>
      <c r="DI211" s="134"/>
      <c r="DJ211" s="134"/>
      <c r="DK211" s="134"/>
      <c r="DL211" s="134"/>
    </row>
    <row r="212" spans="10:116" s="136" customFormat="1" ht="14" x14ac:dyDescent="0.15"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  <c r="BR212" s="134"/>
      <c r="BS212" s="134"/>
      <c r="BT212" s="134"/>
      <c r="BU212" s="134"/>
      <c r="BV212" s="134"/>
      <c r="BW212" s="134"/>
      <c r="BX212" s="134"/>
      <c r="BY212" s="134"/>
      <c r="BZ212" s="134"/>
      <c r="CA212" s="134"/>
      <c r="CB212" s="134"/>
      <c r="CC212" s="134"/>
      <c r="CD212" s="134"/>
      <c r="CE212" s="134"/>
      <c r="CF212" s="134"/>
      <c r="CG212" s="134"/>
      <c r="CH212" s="134"/>
      <c r="CI212" s="134"/>
      <c r="CJ212" s="134"/>
      <c r="CK212" s="134"/>
      <c r="CL212" s="134"/>
      <c r="CM212" s="134"/>
      <c r="CN212" s="134"/>
      <c r="CO212" s="134"/>
      <c r="CP212" s="134"/>
      <c r="CQ212" s="134"/>
      <c r="CR212" s="134"/>
      <c r="CS212" s="134"/>
      <c r="CT212" s="134"/>
      <c r="CU212" s="134"/>
      <c r="CV212" s="134"/>
      <c r="CW212" s="134"/>
      <c r="CX212" s="134"/>
      <c r="CY212" s="134"/>
      <c r="CZ212" s="134"/>
      <c r="DA212" s="134"/>
      <c r="DB212" s="134"/>
      <c r="DC212" s="134"/>
      <c r="DD212" s="134"/>
      <c r="DE212" s="134"/>
      <c r="DF212" s="134"/>
      <c r="DG212" s="134"/>
      <c r="DH212" s="134"/>
      <c r="DI212" s="134"/>
      <c r="DJ212" s="134"/>
      <c r="DK212" s="134"/>
      <c r="DL212" s="134"/>
    </row>
    <row r="213" spans="10:116" s="136" customFormat="1" ht="14" x14ac:dyDescent="0.15"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  <c r="BR213" s="134"/>
      <c r="BS213" s="134"/>
      <c r="BT213" s="134"/>
      <c r="BU213" s="134"/>
      <c r="BV213" s="134"/>
      <c r="BW213" s="134"/>
      <c r="BX213" s="134"/>
      <c r="BY213" s="134"/>
      <c r="BZ213" s="134"/>
      <c r="CA213" s="134"/>
      <c r="CB213" s="134"/>
      <c r="CC213" s="134"/>
      <c r="CD213" s="134"/>
      <c r="CE213" s="134"/>
      <c r="CF213" s="134"/>
      <c r="CG213" s="134"/>
      <c r="CH213" s="134"/>
      <c r="CI213" s="134"/>
      <c r="CJ213" s="134"/>
      <c r="CK213" s="134"/>
      <c r="CL213" s="134"/>
      <c r="CM213" s="134"/>
      <c r="CN213" s="134"/>
      <c r="CO213" s="134"/>
      <c r="CP213" s="134"/>
      <c r="CQ213" s="134"/>
      <c r="CR213" s="134"/>
      <c r="CS213" s="134"/>
      <c r="CT213" s="134"/>
      <c r="CU213" s="134"/>
      <c r="CV213" s="134"/>
      <c r="CW213" s="134"/>
      <c r="CX213" s="134"/>
      <c r="CY213" s="134"/>
      <c r="CZ213" s="134"/>
      <c r="DA213" s="134"/>
      <c r="DB213" s="134"/>
      <c r="DC213" s="134"/>
      <c r="DD213" s="134"/>
      <c r="DE213" s="134"/>
      <c r="DF213" s="134"/>
      <c r="DG213" s="134"/>
      <c r="DH213" s="134"/>
      <c r="DI213" s="134"/>
      <c r="DJ213" s="134"/>
      <c r="DK213" s="134"/>
      <c r="DL213" s="134"/>
    </row>
    <row r="214" spans="10:116" s="136" customFormat="1" ht="14" x14ac:dyDescent="0.15"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134"/>
      <c r="BZ214" s="134"/>
      <c r="CA214" s="134"/>
      <c r="CB214" s="134"/>
      <c r="CC214" s="134"/>
      <c r="CD214" s="134"/>
      <c r="CE214" s="134"/>
      <c r="CF214" s="134"/>
      <c r="CG214" s="134"/>
      <c r="CH214" s="134"/>
      <c r="CI214" s="134"/>
      <c r="CJ214" s="134"/>
      <c r="CK214" s="134"/>
      <c r="CL214" s="134"/>
      <c r="CM214" s="134"/>
      <c r="CN214" s="134"/>
      <c r="CO214" s="134"/>
      <c r="CP214" s="134"/>
      <c r="CQ214" s="134"/>
      <c r="CR214" s="134"/>
      <c r="CS214" s="134"/>
      <c r="CT214" s="134"/>
      <c r="CU214" s="134"/>
      <c r="CV214" s="134"/>
      <c r="CW214" s="134"/>
      <c r="CX214" s="134"/>
      <c r="CY214" s="134"/>
      <c r="CZ214" s="134"/>
      <c r="DA214" s="134"/>
      <c r="DB214" s="134"/>
      <c r="DC214" s="134"/>
      <c r="DD214" s="134"/>
      <c r="DE214" s="134"/>
      <c r="DF214" s="134"/>
      <c r="DG214" s="134"/>
      <c r="DH214" s="134"/>
      <c r="DI214" s="134"/>
      <c r="DJ214" s="134"/>
      <c r="DK214" s="134"/>
      <c r="DL214" s="134"/>
    </row>
    <row r="215" spans="10:116" s="136" customFormat="1" x14ac:dyDescent="0.15"/>
    <row r="216" spans="10:116" s="136" customFormat="1" x14ac:dyDescent="0.15"/>
    <row r="217" spans="10:116" s="136" customFormat="1" x14ac:dyDescent="0.15"/>
    <row r="218" spans="10:116" s="136" customFormat="1" x14ac:dyDescent="0.15"/>
    <row r="219" spans="10:116" s="136" customFormat="1" x14ac:dyDescent="0.15"/>
    <row r="220" spans="10:116" s="136" customFormat="1" x14ac:dyDescent="0.15"/>
    <row r="221" spans="10:116" s="136" customFormat="1" x14ac:dyDescent="0.15"/>
    <row r="222" spans="10:116" s="136" customFormat="1" x14ac:dyDescent="0.15"/>
    <row r="223" spans="10:116" s="136" customFormat="1" x14ac:dyDescent="0.15"/>
    <row r="224" spans="10:116" s="136" customFormat="1" x14ac:dyDescent="0.15"/>
    <row r="225" s="136" customFormat="1" x14ac:dyDescent="0.15"/>
    <row r="226" s="136" customFormat="1" x14ac:dyDescent="0.15"/>
    <row r="227" s="136" customFormat="1" x14ac:dyDescent="0.15"/>
    <row r="228" s="136" customFormat="1" x14ac:dyDescent="0.15"/>
    <row r="229" s="136" customFormat="1" x14ac:dyDescent="0.15"/>
    <row r="230" s="136" customFormat="1" x14ac:dyDescent="0.15"/>
    <row r="231" s="136" customFormat="1" x14ac:dyDescent="0.15"/>
    <row r="232" s="136" customFormat="1" x14ac:dyDescent="0.15"/>
    <row r="233" s="136" customFormat="1" x14ac:dyDescent="0.15"/>
    <row r="234" s="136" customFormat="1" x14ac:dyDescent="0.15"/>
    <row r="235" s="136" customFormat="1" x14ac:dyDescent="0.15"/>
    <row r="236" s="136" customFormat="1" x14ac:dyDescent="0.15"/>
    <row r="237" s="136" customFormat="1" x14ac:dyDescent="0.15"/>
    <row r="238" s="136" customFormat="1" x14ac:dyDescent="0.15"/>
    <row r="239" s="136" customFormat="1" x14ac:dyDescent="0.15"/>
    <row r="240" s="136" customFormat="1" x14ac:dyDescent="0.15"/>
    <row r="241" s="136" customFormat="1" x14ac:dyDescent="0.15"/>
    <row r="242" s="136" customFormat="1" x14ac:dyDescent="0.15"/>
    <row r="243" s="136" customFormat="1" x14ac:dyDescent="0.15"/>
    <row r="244" s="136" customFormat="1" x14ac:dyDescent="0.15"/>
    <row r="245" s="136" customFormat="1" x14ac:dyDescent="0.15"/>
    <row r="246" s="136" customFormat="1" x14ac:dyDescent="0.15"/>
    <row r="247" s="136" customFormat="1" x14ac:dyDescent="0.15"/>
    <row r="248" s="136" customFormat="1" x14ac:dyDescent="0.15"/>
    <row r="249" s="136" customFormat="1" x14ac:dyDescent="0.15"/>
    <row r="250" s="136" customFormat="1" x14ac:dyDescent="0.15"/>
    <row r="251" s="136" customFormat="1" x14ac:dyDescent="0.15"/>
    <row r="252" s="136" customFormat="1" x14ac:dyDescent="0.15"/>
    <row r="253" s="136" customFormat="1" x14ac:dyDescent="0.15"/>
    <row r="254" s="136" customFormat="1" x14ac:dyDescent="0.15"/>
    <row r="255" s="136" customFormat="1" x14ac:dyDescent="0.15"/>
    <row r="256" s="136" customFormat="1" x14ac:dyDescent="0.15"/>
    <row r="257" s="136" customFormat="1" x14ac:dyDescent="0.15"/>
    <row r="258" s="136" customFormat="1" x14ac:dyDescent="0.15"/>
    <row r="259" s="136" customFormat="1" x14ac:dyDescent="0.15"/>
    <row r="260" s="136" customFormat="1" x14ac:dyDescent="0.15"/>
    <row r="261" s="136" customFormat="1" x14ac:dyDescent="0.15"/>
    <row r="262" s="136" customFormat="1" x14ac:dyDescent="0.15"/>
    <row r="263" s="136" customFormat="1" x14ac:dyDescent="0.15"/>
    <row r="264" s="136" customFormat="1" x14ac:dyDescent="0.15"/>
    <row r="265" s="136" customFormat="1" x14ac:dyDescent="0.15"/>
    <row r="266" s="136" customFormat="1" x14ac:dyDescent="0.15"/>
    <row r="267" s="136" customFormat="1" x14ac:dyDescent="0.15"/>
    <row r="268" s="136" customFormat="1" x14ac:dyDescent="0.15"/>
    <row r="269" s="136" customFormat="1" x14ac:dyDescent="0.15"/>
    <row r="270" s="136" customFormat="1" x14ac:dyDescent="0.15"/>
    <row r="271" s="136" customFormat="1" x14ac:dyDescent="0.15"/>
    <row r="272" s="136" customFormat="1" x14ac:dyDescent="0.15"/>
    <row r="273" s="136" customFormat="1" x14ac:dyDescent="0.15"/>
    <row r="274" s="136" customFormat="1" x14ac:dyDescent="0.15"/>
    <row r="275" s="136" customFormat="1" x14ac:dyDescent="0.15"/>
    <row r="276" s="136" customFormat="1" x14ac:dyDescent="0.15"/>
    <row r="277" s="136" customFormat="1" x14ac:dyDescent="0.15"/>
    <row r="278" s="136" customFormat="1" x14ac:dyDescent="0.15"/>
    <row r="279" s="136" customFormat="1" x14ac:dyDescent="0.15"/>
    <row r="280" s="136" customFormat="1" x14ac:dyDescent="0.15"/>
    <row r="281" s="136" customFormat="1" x14ac:dyDescent="0.15"/>
    <row r="282" s="136" customFormat="1" x14ac:dyDescent="0.15"/>
    <row r="283" s="136" customFormat="1" x14ac:dyDescent="0.15"/>
    <row r="284" s="136" customFormat="1" x14ac:dyDescent="0.15"/>
    <row r="285" s="136" customFormat="1" x14ac:dyDescent="0.15"/>
    <row r="286" s="136" customFormat="1" x14ac:dyDescent="0.15"/>
    <row r="287" s="136" customFormat="1" x14ac:dyDescent="0.15"/>
    <row r="288" s="136" customFormat="1" x14ac:dyDescent="0.15"/>
    <row r="289" s="136" customFormat="1" x14ac:dyDescent="0.15"/>
    <row r="290" s="136" customFormat="1" x14ac:dyDescent="0.15"/>
    <row r="291" s="136" customFormat="1" x14ac:dyDescent="0.15"/>
    <row r="292" s="136" customFormat="1" x14ac:dyDescent="0.15"/>
  </sheetData>
  <sheetProtection algorithmName="SHA-512" hashValue="OYx6fGNXFqFIYJ1dXcjazuzexeewLhbZsJu/4qVyTpUBa1/uF75mUbJaoB+vFl1v1GaHgpWMolyu1ZL0MhqCfQ==" saltValue="3j0+2TY6fcRnzG6jt5T2rA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L273"/>
  <sheetViews>
    <sheetView workbookViewId="0">
      <selection activeCell="C66" activeCellId="3" sqref="C5 C24:C26 C45:C47 C66:C69"/>
    </sheetView>
  </sheetViews>
  <sheetFormatPr baseColWidth="10" defaultColWidth="10.83203125" defaultRowHeight="13" x14ac:dyDescent="0.15"/>
  <cols>
    <col min="1" max="1" width="20.6640625" style="19" customWidth="1"/>
    <col min="2" max="2" width="15.5" style="19" customWidth="1"/>
    <col min="3" max="9" width="12.1640625" style="19" customWidth="1"/>
    <col min="10" max="73" width="10.83203125" style="96"/>
    <col min="74" max="16384" width="10.83203125" style="19"/>
  </cols>
  <sheetData>
    <row r="1" spans="1:116" s="96" customFormat="1" ht="14" x14ac:dyDescent="0.15">
      <c r="A1" s="94" t="s">
        <v>249</v>
      </c>
      <c r="B1" s="95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</row>
    <row r="2" spans="1:116" s="96" customFormat="1" ht="14" x14ac:dyDescent="0.15">
      <c r="A2" s="97" t="s">
        <v>212</v>
      </c>
      <c r="B2" s="95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</row>
    <row r="3" spans="1:116" s="96" customFormat="1" ht="15" thickBot="1" x14ac:dyDescent="0.2">
      <c r="A3" s="94"/>
      <c r="B3" s="95"/>
      <c r="C3" s="94"/>
      <c r="D3" s="94"/>
      <c r="E3" s="94"/>
      <c r="F3" s="94"/>
      <c r="G3" s="98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</row>
    <row r="4" spans="1:116" ht="14" x14ac:dyDescent="0.15">
      <c r="A4" s="99" t="s">
        <v>45</v>
      </c>
      <c r="B4" s="100"/>
      <c r="C4" s="100"/>
      <c r="D4" s="100"/>
      <c r="E4" s="100"/>
      <c r="F4" s="100"/>
      <c r="G4" s="100"/>
      <c r="H4" s="100"/>
      <c r="I4" s="101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</row>
    <row r="5" spans="1:116" ht="14" x14ac:dyDescent="0.15">
      <c r="A5" s="103" t="s">
        <v>6</v>
      </c>
      <c r="B5" s="88"/>
      <c r="C5" s="124">
        <v>2000</v>
      </c>
      <c r="D5" s="88"/>
      <c r="E5" s="88"/>
      <c r="F5" s="88"/>
      <c r="G5" s="88"/>
      <c r="H5" s="88"/>
      <c r="I5" s="10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</row>
    <row r="6" spans="1:116" ht="14" x14ac:dyDescent="0.15">
      <c r="A6" s="103"/>
      <c r="B6" s="88"/>
      <c r="C6" s="88"/>
      <c r="D6" s="88"/>
      <c r="E6" s="88"/>
      <c r="F6" s="88"/>
      <c r="G6" s="88"/>
      <c r="H6" s="88"/>
      <c r="I6" s="10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</row>
    <row r="7" spans="1:116" ht="43" customHeight="1" x14ac:dyDescent="0.15">
      <c r="A7" s="203" t="s">
        <v>161</v>
      </c>
      <c r="B7" s="204" t="s">
        <v>157</v>
      </c>
      <c r="C7" s="205" t="s">
        <v>7</v>
      </c>
      <c r="D7" s="205" t="s">
        <v>42</v>
      </c>
      <c r="E7" s="206" t="s">
        <v>43</v>
      </c>
      <c r="F7" s="206" t="s">
        <v>44</v>
      </c>
      <c r="G7" s="205" t="s">
        <v>136</v>
      </c>
      <c r="H7" s="207" t="s">
        <v>66</v>
      </c>
      <c r="I7" s="208" t="s">
        <v>73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</row>
    <row r="8" spans="1:116" ht="14" x14ac:dyDescent="0.15">
      <c r="A8" s="105" t="str">
        <f>'Tariffs July 2017'!K2</f>
        <v>AGL</v>
      </c>
      <c r="B8" s="106">
        <f>'Tariffs July 2017'!G2</f>
        <v>41457</v>
      </c>
      <c r="C8" s="107">
        <f>91*'Tariffs July 2017'!M2/100</f>
        <v>91</v>
      </c>
      <c r="D8" s="107">
        <f>$C$5*'Tariffs July 2017'!N2/100</f>
        <v>520</v>
      </c>
      <c r="E8" s="107">
        <v>0</v>
      </c>
      <c r="F8" s="107">
        <v>0</v>
      </c>
      <c r="G8" s="107">
        <f>SUM(C8:F8)</f>
        <v>611</v>
      </c>
      <c r="H8" s="108">
        <f>G8*4</f>
        <v>2444</v>
      </c>
      <c r="I8" s="109">
        <f>H8*1.1</f>
        <v>2688.4</v>
      </c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</row>
    <row r="9" spans="1:116" ht="14" x14ac:dyDescent="0.15">
      <c r="A9" s="105" t="str">
        <f>'Tariffs July 2017'!K3</f>
        <v>Click Energy</v>
      </c>
      <c r="B9" s="106">
        <f>'Tariffs July 2017'!G3</f>
        <v>41455</v>
      </c>
      <c r="C9" s="107">
        <f>91*'Tariffs July 2017'!M3/100</f>
        <v>105.56</v>
      </c>
      <c r="D9" s="107">
        <f>$C$5*'Tariffs July 2017'!N3/100</f>
        <v>554</v>
      </c>
      <c r="E9" s="107">
        <v>0</v>
      </c>
      <c r="F9" s="107">
        <v>0</v>
      </c>
      <c r="G9" s="107">
        <f t="shared" ref="G9:G17" si="0">SUM(C9:F9)</f>
        <v>659.56</v>
      </c>
      <c r="H9" s="108">
        <f t="shared" ref="H9:H17" si="1">G9*4</f>
        <v>2638.24</v>
      </c>
      <c r="I9" s="109">
        <f t="shared" ref="I9:I18" si="2">H9*1.1</f>
        <v>2902.0639999999999</v>
      </c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</row>
    <row r="10" spans="1:116" ht="14" x14ac:dyDescent="0.15">
      <c r="A10" s="105" t="str">
        <f>'Tariffs July 2017'!K4</f>
        <v>Diamond Energy</v>
      </c>
      <c r="B10" s="106">
        <f>'Tariffs July 2017'!G4</f>
        <v>41455</v>
      </c>
      <c r="C10" s="107">
        <f>91*'Tariffs July 2017'!M4/100</f>
        <v>113.295</v>
      </c>
      <c r="D10" s="107">
        <f>$C$5*'Tariffs July 2017'!N4/100</f>
        <v>529</v>
      </c>
      <c r="E10" s="107">
        <v>0</v>
      </c>
      <c r="F10" s="107">
        <v>0</v>
      </c>
      <c r="G10" s="107">
        <f t="shared" si="0"/>
        <v>642.29499999999996</v>
      </c>
      <c r="H10" s="108">
        <f t="shared" si="1"/>
        <v>2569.1799999999998</v>
      </c>
      <c r="I10" s="109">
        <f t="shared" si="2"/>
        <v>2826.098</v>
      </c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</row>
    <row r="11" spans="1:116" ht="14" x14ac:dyDescent="0.15">
      <c r="A11" s="105" t="str">
        <f>'Tariffs July 2017'!K5</f>
        <v>Dodo Power &amp; Gas</v>
      </c>
      <c r="B11" s="106">
        <f>'Tariffs July 2017'!G5</f>
        <v>41495</v>
      </c>
      <c r="C11" s="107">
        <f>91*'Tariffs July 2017'!M5/100</f>
        <v>110.93809999999999</v>
      </c>
      <c r="D11" s="107">
        <f>$C$5*'Tariffs July 2017'!N5/100</f>
        <v>551.20000000000005</v>
      </c>
      <c r="E11" s="107">
        <v>0</v>
      </c>
      <c r="F11" s="107">
        <v>0</v>
      </c>
      <c r="G11" s="107">
        <f t="shared" si="0"/>
        <v>662.13810000000001</v>
      </c>
      <c r="H11" s="108">
        <f t="shared" si="1"/>
        <v>2648.5524</v>
      </c>
      <c r="I11" s="109">
        <f t="shared" si="2"/>
        <v>2913.4076400000004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</row>
    <row r="12" spans="1:116" ht="14" x14ac:dyDescent="0.15">
      <c r="A12" s="105" t="str">
        <f>'Tariffs July 2017'!K6</f>
        <v>EnergyAustralia</v>
      </c>
      <c r="B12" s="106">
        <f>'Tariffs July 2017'!G6</f>
        <v>41485</v>
      </c>
      <c r="C12" s="107">
        <f>91*'Tariffs July 2017'!M6/100</f>
        <v>106.10600000000001</v>
      </c>
      <c r="D12" s="107">
        <f>$C$5*'Tariffs July 2017'!N6/100</f>
        <v>531.6</v>
      </c>
      <c r="E12" s="107">
        <v>0</v>
      </c>
      <c r="F12" s="107">
        <v>0</v>
      </c>
      <c r="G12" s="107">
        <f t="shared" si="0"/>
        <v>637.70600000000002</v>
      </c>
      <c r="H12" s="108">
        <f t="shared" si="1"/>
        <v>2550.8240000000001</v>
      </c>
      <c r="I12" s="109">
        <f t="shared" si="2"/>
        <v>2805.9064000000003</v>
      </c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</row>
    <row r="13" spans="1:116" ht="14" x14ac:dyDescent="0.15">
      <c r="A13" s="105" t="str">
        <f>'Tariffs July 2017'!K7</f>
        <v>Energy Locals</v>
      </c>
      <c r="B13" s="106">
        <f>'Tariffs July 2017'!G7</f>
        <v>41395</v>
      </c>
      <c r="C13" s="107">
        <f>91*'Tariffs July 2017'!M7/100</f>
        <v>99.19</v>
      </c>
      <c r="D13" s="107">
        <f>$C$5*'Tariffs July 2017'!N7/100</f>
        <v>500</v>
      </c>
      <c r="E13" s="107">
        <v>0</v>
      </c>
      <c r="F13" s="107">
        <v>0</v>
      </c>
      <c r="G13" s="107">
        <f t="shared" si="0"/>
        <v>599.19000000000005</v>
      </c>
      <c r="H13" s="108">
        <f t="shared" si="1"/>
        <v>2396.7600000000002</v>
      </c>
      <c r="I13" s="109">
        <f t="shared" si="2"/>
        <v>2636.4360000000006</v>
      </c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</row>
    <row r="14" spans="1:116" ht="14" x14ac:dyDescent="0.15">
      <c r="A14" s="105" t="str">
        <f>'Tariffs July 2017'!K8</f>
        <v>Origin Energy</v>
      </c>
      <c r="B14" s="106">
        <f>'Tariffs July 2017'!G8</f>
        <v>41455</v>
      </c>
      <c r="C14" s="107">
        <f>91*'Tariffs July 2017'!M8/100</f>
        <v>103.91289999999999</v>
      </c>
      <c r="D14" s="107">
        <f>$C$5*'Tariffs July 2017'!N8/100</f>
        <v>490.2</v>
      </c>
      <c r="E14" s="107">
        <v>0</v>
      </c>
      <c r="F14" s="107">
        <v>0</v>
      </c>
      <c r="G14" s="107">
        <f t="shared" si="0"/>
        <v>594.11289999999997</v>
      </c>
      <c r="H14" s="108">
        <f t="shared" si="1"/>
        <v>2376.4515999999999</v>
      </c>
      <c r="I14" s="109">
        <f t="shared" si="2"/>
        <v>2614.0967599999999</v>
      </c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</row>
    <row r="15" spans="1:116" ht="14" x14ac:dyDescent="0.15">
      <c r="A15" s="105" t="str">
        <f>'Tariffs July 2017'!K9</f>
        <v>Powerdirect</v>
      </c>
      <c r="B15" s="106">
        <f>'Tariffs July 2017'!G9</f>
        <v>41457</v>
      </c>
      <c r="C15" s="107">
        <f>91*'Tariffs July 2017'!M9/100</f>
        <v>91</v>
      </c>
      <c r="D15" s="107">
        <f>$C$5*'Tariffs July 2017'!N9/100</f>
        <v>520</v>
      </c>
      <c r="E15" s="107">
        <v>0</v>
      </c>
      <c r="F15" s="107">
        <v>0</v>
      </c>
      <c r="G15" s="107">
        <f t="shared" si="0"/>
        <v>611</v>
      </c>
      <c r="H15" s="108">
        <f t="shared" si="1"/>
        <v>2444</v>
      </c>
      <c r="I15" s="109">
        <f t="shared" si="2"/>
        <v>2688.4</v>
      </c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</row>
    <row r="16" spans="1:116" ht="14" x14ac:dyDescent="0.15">
      <c r="A16" s="105" t="str">
        <f>'Tariffs July 2017'!K10</f>
        <v>Sanctuary Energy</v>
      </c>
      <c r="B16" s="106">
        <f>'Tariffs July 2017'!G10</f>
        <v>41455</v>
      </c>
      <c r="C16" s="107">
        <f>91*'Tariffs July 2017'!M10/100</f>
        <v>116.51639999999999</v>
      </c>
      <c r="D16" s="107">
        <f>$C$5*'Tariffs July 2017'!N10/100</f>
        <v>489.23599999999999</v>
      </c>
      <c r="E16" s="107">
        <v>0</v>
      </c>
      <c r="F16" s="107">
        <v>0</v>
      </c>
      <c r="G16" s="107">
        <f t="shared" si="0"/>
        <v>605.75239999999997</v>
      </c>
      <c r="H16" s="108">
        <f t="shared" si="1"/>
        <v>2423.0095999999999</v>
      </c>
      <c r="I16" s="109">
        <f t="shared" si="2"/>
        <v>2665.3105599999999</v>
      </c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/>
      <c r="DD16" s="102"/>
      <c r="DE16" s="102"/>
      <c r="DF16" s="102"/>
      <c r="DG16" s="102"/>
      <c r="DH16" s="102"/>
      <c r="DI16" s="102"/>
      <c r="DJ16" s="102"/>
      <c r="DK16" s="102"/>
      <c r="DL16" s="102"/>
    </row>
    <row r="17" spans="1:116" ht="14" x14ac:dyDescent="0.15">
      <c r="A17" s="105" t="str">
        <f>'Tariffs July 2017'!K11</f>
        <v>Simply Energy</v>
      </c>
      <c r="B17" s="106">
        <f>'Tariffs July 2017'!G11</f>
        <v>41459</v>
      </c>
      <c r="C17" s="107">
        <f>91*'Tariffs July 2017'!M11/100</f>
        <v>105.92399999999999</v>
      </c>
      <c r="D17" s="107">
        <f>$C$5*'Tariffs July 2017'!N11/100</f>
        <v>444.8</v>
      </c>
      <c r="E17" s="107">
        <v>0</v>
      </c>
      <c r="F17" s="107">
        <v>0</v>
      </c>
      <c r="G17" s="107">
        <f t="shared" si="0"/>
        <v>550.72400000000005</v>
      </c>
      <c r="H17" s="108">
        <f t="shared" si="1"/>
        <v>2202.8960000000002</v>
      </c>
      <c r="I17" s="109">
        <f t="shared" si="2"/>
        <v>2423.1856000000002</v>
      </c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</row>
    <row r="18" spans="1:116" ht="14" x14ac:dyDescent="0.15">
      <c r="A18" s="105" t="str">
        <f>'Tariffs July 2017'!K12</f>
        <v>Mojo Power</v>
      </c>
      <c r="B18" s="106">
        <f>'Tariffs July 2017'!G12</f>
        <v>41468</v>
      </c>
      <c r="C18" s="107">
        <f>91*'Tariffs July 2017'!M12/100</f>
        <v>187.72389999999999</v>
      </c>
      <c r="D18" s="107">
        <f>$C$5*'Tariffs July 2017'!N12/100</f>
        <v>451.8</v>
      </c>
      <c r="E18" s="107">
        <v>0</v>
      </c>
      <c r="F18" s="107">
        <v>0</v>
      </c>
      <c r="G18" s="107">
        <f>SUM(C18:F18)</f>
        <v>639.52390000000003</v>
      </c>
      <c r="H18" s="108">
        <f>G18*4</f>
        <v>2558.0956000000001</v>
      </c>
      <c r="I18" s="109">
        <f t="shared" si="2"/>
        <v>2813.9051600000003</v>
      </c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102"/>
      <c r="DF18" s="102"/>
      <c r="DG18" s="102"/>
      <c r="DH18" s="102"/>
      <c r="DI18" s="102"/>
      <c r="DJ18" s="102"/>
      <c r="DK18" s="102"/>
      <c r="DL18" s="102"/>
    </row>
    <row r="19" spans="1:116" ht="14" x14ac:dyDescent="0.15">
      <c r="A19" s="105" t="str">
        <f>'Tariffs July 2017'!K13</f>
        <v>Powershop</v>
      </c>
      <c r="B19" s="106">
        <f>'Tariffs July 2017'!G13</f>
        <v>41460</v>
      </c>
      <c r="C19" s="107">
        <f>91*'Tariffs July 2017'!M13/100</f>
        <v>92.046499999999995</v>
      </c>
      <c r="D19" s="107">
        <f>$C$5*'Tariffs July 2017'!N13/100</f>
        <v>547</v>
      </c>
      <c r="E19" s="107">
        <v>0</v>
      </c>
      <c r="F19" s="107">
        <v>0</v>
      </c>
      <c r="G19" s="107">
        <f t="shared" ref="G19:G20" si="3">SUM(C19:F19)</f>
        <v>639.04650000000004</v>
      </c>
      <c r="H19" s="108">
        <f t="shared" ref="H19:H20" si="4">G19*4</f>
        <v>2556.1860000000001</v>
      </c>
      <c r="I19" s="109">
        <f t="shared" ref="I19:I20" si="5">H19*1.1</f>
        <v>2811.8046000000004</v>
      </c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</row>
    <row r="20" spans="1:116" ht="15" thickBot="1" x14ac:dyDescent="0.2">
      <c r="A20" s="110" t="str">
        <f>'Tariffs July 2017'!K14</f>
        <v>Red Energy</v>
      </c>
      <c r="B20" s="111">
        <f>'Tariffs July 2017'!G14</f>
        <v>41455</v>
      </c>
      <c r="C20" s="112">
        <f>91*'Tariffs July 2017'!M14/100</f>
        <v>90.945399999999992</v>
      </c>
      <c r="D20" s="112">
        <f>$C$5*'Tariffs July 2017'!N14/100</f>
        <v>501</v>
      </c>
      <c r="E20" s="112">
        <v>0</v>
      </c>
      <c r="F20" s="112">
        <v>0</v>
      </c>
      <c r="G20" s="112">
        <f t="shared" si="3"/>
        <v>591.94539999999995</v>
      </c>
      <c r="H20" s="113">
        <f t="shared" si="4"/>
        <v>2367.7815999999998</v>
      </c>
      <c r="I20" s="114">
        <f t="shared" si="5"/>
        <v>2604.5597600000001</v>
      </c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</row>
    <row r="21" spans="1:116" s="96" customFormat="1" ht="14" x14ac:dyDescent="0.15"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</row>
    <row r="22" spans="1:116" s="96" customFormat="1" ht="15" thickBot="1" x14ac:dyDescent="0.2"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</row>
    <row r="23" spans="1:116" ht="14" x14ac:dyDescent="0.15">
      <c r="A23" s="99" t="s">
        <v>61</v>
      </c>
      <c r="B23" s="100"/>
      <c r="C23" s="100"/>
      <c r="D23" s="115"/>
      <c r="E23" s="115"/>
      <c r="F23" s="115"/>
      <c r="G23" s="116"/>
      <c r="H23" s="100"/>
      <c r="I23" s="101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</row>
    <row r="24" spans="1:116" ht="14" x14ac:dyDescent="0.15">
      <c r="A24" s="103" t="s">
        <v>6</v>
      </c>
      <c r="B24" s="88"/>
      <c r="C24" s="124">
        <v>2000</v>
      </c>
      <c r="D24" s="117"/>
      <c r="E24" s="117"/>
      <c r="F24" s="117"/>
      <c r="G24" s="118"/>
      <c r="H24" s="88"/>
      <c r="I24" s="10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</row>
    <row r="25" spans="1:116" ht="14" x14ac:dyDescent="0.15">
      <c r="A25" s="103" t="s">
        <v>236</v>
      </c>
      <c r="B25" s="88"/>
      <c r="C25" s="125">
        <v>0.85</v>
      </c>
      <c r="D25" s="117"/>
      <c r="E25" s="117"/>
      <c r="F25" s="117"/>
      <c r="G25" s="118"/>
      <c r="H25" s="88"/>
      <c r="I25" s="10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</row>
    <row r="26" spans="1:116" ht="14" x14ac:dyDescent="0.15">
      <c r="A26" s="103" t="s">
        <v>62</v>
      </c>
      <c r="B26" s="88"/>
      <c r="C26" s="125">
        <v>0.15</v>
      </c>
      <c r="D26" s="117"/>
      <c r="E26" s="117"/>
      <c r="F26" s="117"/>
      <c r="G26" s="118"/>
      <c r="H26" s="88"/>
      <c r="I26" s="10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</row>
    <row r="27" spans="1:116" ht="14" x14ac:dyDescent="0.15">
      <c r="A27" s="103"/>
      <c r="B27" s="88"/>
      <c r="C27" s="117"/>
      <c r="D27" s="117"/>
      <c r="E27" s="117"/>
      <c r="F27" s="117"/>
      <c r="G27" s="118"/>
      <c r="H27" s="88"/>
      <c r="I27" s="10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</row>
    <row r="28" spans="1:116" ht="43" customHeight="1" x14ac:dyDescent="0.15">
      <c r="A28" s="203" t="s">
        <v>161</v>
      </c>
      <c r="B28" s="204" t="s">
        <v>157</v>
      </c>
      <c r="C28" s="205" t="s">
        <v>7</v>
      </c>
      <c r="D28" s="205" t="s">
        <v>42</v>
      </c>
      <c r="E28" s="206" t="s">
        <v>43</v>
      </c>
      <c r="F28" s="205" t="s">
        <v>65</v>
      </c>
      <c r="G28" s="205" t="s">
        <v>78</v>
      </c>
      <c r="H28" s="207" t="s">
        <v>66</v>
      </c>
      <c r="I28" s="208" t="s">
        <v>73</v>
      </c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</row>
    <row r="29" spans="1:116" ht="14" x14ac:dyDescent="0.15">
      <c r="A29" s="105" t="str">
        <f>'Tariffs July 2017'!K15</f>
        <v>AGL</v>
      </c>
      <c r="B29" s="106">
        <f>'Tariffs July 2017'!G15</f>
        <v>41457</v>
      </c>
      <c r="C29" s="107">
        <f>91*'Tariffs July 2017'!M15/100</f>
        <v>93.73</v>
      </c>
      <c r="D29" s="107">
        <f>($C$24*$C$25)*'Tariffs July 2017'!N15/100</f>
        <v>442</v>
      </c>
      <c r="E29" s="107">
        <v>0</v>
      </c>
      <c r="F29" s="107">
        <f>($C$24*$C$26)*'Tariffs July 2017'!AE15/100</f>
        <v>51</v>
      </c>
      <c r="G29" s="107">
        <f>SUM(C29:F29)</f>
        <v>586.73</v>
      </c>
      <c r="H29" s="108">
        <f>G29*4</f>
        <v>2346.92</v>
      </c>
      <c r="I29" s="109">
        <f t="shared" ref="I29:I39" si="6">H29*1.1</f>
        <v>2581.6120000000001</v>
      </c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</row>
    <row r="30" spans="1:116" ht="14" x14ac:dyDescent="0.15">
      <c r="A30" s="105" t="str">
        <f>'Tariffs July 2017'!K16</f>
        <v>Click Energy</v>
      </c>
      <c r="B30" s="106">
        <f>'Tariffs July 2017'!G16</f>
        <v>41455</v>
      </c>
      <c r="C30" s="107">
        <f>91*'Tariffs July 2017'!M16/100</f>
        <v>109.2</v>
      </c>
      <c r="D30" s="107">
        <f>($C$24*$C$25)*'Tariffs July 2017'!N16/100</f>
        <v>470.9</v>
      </c>
      <c r="E30" s="107">
        <v>0</v>
      </c>
      <c r="F30" s="107">
        <f>($C$24*$C$26)*'Tariffs July 2017'!AE16/100</f>
        <v>69.3</v>
      </c>
      <c r="G30" s="107">
        <f t="shared" ref="G30:G39" si="7">SUM(C30:F30)</f>
        <v>649.4</v>
      </c>
      <c r="H30" s="108">
        <f t="shared" ref="H30:H39" si="8">G30*4</f>
        <v>2597.6</v>
      </c>
      <c r="I30" s="109">
        <f t="shared" si="6"/>
        <v>2857.36</v>
      </c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</row>
    <row r="31" spans="1:116" ht="14" x14ac:dyDescent="0.15">
      <c r="A31" s="105" t="str">
        <f>'Tariffs July 2017'!K17</f>
        <v>Diamond Energy</v>
      </c>
      <c r="B31" s="106">
        <f>'Tariffs July 2017'!G17</f>
        <v>41455</v>
      </c>
      <c r="C31" s="107">
        <f>91*'Tariffs July 2017'!M17/100</f>
        <v>116.91679999999998</v>
      </c>
      <c r="D31" s="107">
        <f>($C$24*$C$25)*'Tariffs July 2017'!N17/100</f>
        <v>449.65</v>
      </c>
      <c r="E31" s="107">
        <v>0</v>
      </c>
      <c r="F31" s="107">
        <f>($C$24*$C$26)*'Tariffs July 2017'!AE17/100</f>
        <v>52.5</v>
      </c>
      <c r="G31" s="107">
        <f t="shared" si="7"/>
        <v>619.06679999999994</v>
      </c>
      <c r="H31" s="108">
        <f t="shared" si="8"/>
        <v>2476.2671999999998</v>
      </c>
      <c r="I31" s="109">
        <f t="shared" si="6"/>
        <v>2723.89392</v>
      </c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</row>
    <row r="32" spans="1:116" ht="14" x14ac:dyDescent="0.15">
      <c r="A32" s="105" t="str">
        <f>'Tariffs July 2017'!K18</f>
        <v>Dodo Power &amp; Gas</v>
      </c>
      <c r="B32" s="106">
        <f>'Tariffs July 2017'!G18</f>
        <v>41495</v>
      </c>
      <c r="C32" s="107">
        <f>91*'Tariffs July 2017'!M18/100</f>
        <v>113.80460000000001</v>
      </c>
      <c r="D32" s="107">
        <f>($C$24*$C$25)*'Tariffs July 2017'!N18/100</f>
        <v>468.52</v>
      </c>
      <c r="E32" s="107">
        <v>0</v>
      </c>
      <c r="F32" s="107">
        <f>($C$24*$C$26)*'Tariffs July 2017'!AE18/100</f>
        <v>55.44</v>
      </c>
      <c r="G32" s="107">
        <f t="shared" si="7"/>
        <v>637.76459999999997</v>
      </c>
      <c r="H32" s="108">
        <f t="shared" si="8"/>
        <v>2551.0583999999999</v>
      </c>
      <c r="I32" s="109">
        <f t="shared" si="6"/>
        <v>2806.1642400000001</v>
      </c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</row>
    <row r="33" spans="1:116" ht="14" x14ac:dyDescent="0.15">
      <c r="A33" s="105" t="str">
        <f>'Tariffs July 2017'!K19</f>
        <v>EnergyAustralia</v>
      </c>
      <c r="B33" s="106">
        <f>'Tariffs July 2017'!G19</f>
        <v>41485</v>
      </c>
      <c r="C33" s="107">
        <f>91*'Tariffs July 2017'!M19/100</f>
        <v>108.836</v>
      </c>
      <c r="D33" s="107">
        <f>($C$24*$C$25)*'Tariffs July 2017'!N19/100</f>
        <v>451.86</v>
      </c>
      <c r="E33" s="107">
        <v>0</v>
      </c>
      <c r="F33" s="107">
        <f>($C$24*$C$26)*'Tariffs July 2017'!AE19/100</f>
        <v>48.510000000000012</v>
      </c>
      <c r="G33" s="107">
        <f t="shared" si="7"/>
        <v>609.20600000000002</v>
      </c>
      <c r="H33" s="108">
        <f t="shared" si="8"/>
        <v>2436.8240000000001</v>
      </c>
      <c r="I33" s="109">
        <f t="shared" si="6"/>
        <v>2680.5064000000002</v>
      </c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</row>
    <row r="34" spans="1:116" ht="14" x14ac:dyDescent="0.15">
      <c r="A34" s="105" t="str">
        <f>'Tariffs July 2017'!K20</f>
        <v>Energy Locals</v>
      </c>
      <c r="B34" s="106">
        <f>'Tariffs July 2017'!G20</f>
        <v>41395</v>
      </c>
      <c r="C34" s="107">
        <f>91*'Tariffs July 2017'!M20/100</f>
        <v>100.1</v>
      </c>
      <c r="D34" s="107">
        <f>($C$24*$C$25)*'Tariffs July 2017'!N20/100</f>
        <v>425</v>
      </c>
      <c r="E34" s="107">
        <v>0</v>
      </c>
      <c r="F34" s="107">
        <f>($C$24*$C$26)*'Tariffs July 2017'!AE20/100</f>
        <v>60</v>
      </c>
      <c r="G34" s="107">
        <f t="shared" si="7"/>
        <v>585.1</v>
      </c>
      <c r="H34" s="108">
        <f t="shared" si="8"/>
        <v>2340.4</v>
      </c>
      <c r="I34" s="109">
        <f t="shared" si="6"/>
        <v>2574.4400000000005</v>
      </c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</row>
    <row r="35" spans="1:116" ht="14" x14ac:dyDescent="0.15">
      <c r="A35" s="105" t="str">
        <f>'Tariffs July 2017'!K21</f>
        <v>Origin Energy</v>
      </c>
      <c r="B35" s="106">
        <f>'Tariffs July 2017'!G21</f>
        <v>41455</v>
      </c>
      <c r="C35" s="107">
        <f>91*'Tariffs July 2017'!M21/100</f>
        <v>106.42450000000001</v>
      </c>
      <c r="D35" s="107">
        <f>($C$24*$C$25)*'Tariffs July 2017'!N21/100</f>
        <v>416.67</v>
      </c>
      <c r="E35" s="107">
        <v>0</v>
      </c>
      <c r="F35" s="107">
        <f>($C$24*$C$26)*'Tariffs July 2017'!AE21/100</f>
        <v>47.34</v>
      </c>
      <c r="G35" s="107">
        <f t="shared" si="7"/>
        <v>570.43450000000007</v>
      </c>
      <c r="H35" s="108">
        <f t="shared" si="8"/>
        <v>2281.7380000000003</v>
      </c>
      <c r="I35" s="109">
        <f t="shared" si="6"/>
        <v>2509.9118000000003</v>
      </c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</row>
    <row r="36" spans="1:116" ht="14" x14ac:dyDescent="0.15">
      <c r="A36" s="105" t="str">
        <f>'Tariffs July 2017'!K22</f>
        <v>Powerdirect</v>
      </c>
      <c r="B36" s="106">
        <f>'Tariffs July 2017'!G22</f>
        <v>41457</v>
      </c>
      <c r="C36" s="107">
        <f>91*'Tariffs July 2017'!M22/100</f>
        <v>93.73</v>
      </c>
      <c r="D36" s="107">
        <f>($C$24*$C$25)*'Tariffs July 2017'!N22/100</f>
        <v>442</v>
      </c>
      <c r="E36" s="107">
        <v>0</v>
      </c>
      <c r="F36" s="107">
        <f>($C$24*$C$26)*'Tariffs July 2017'!AE22/100</f>
        <v>51</v>
      </c>
      <c r="G36" s="107">
        <f t="shared" si="7"/>
        <v>586.73</v>
      </c>
      <c r="H36" s="108">
        <f t="shared" si="8"/>
        <v>2346.92</v>
      </c>
      <c r="I36" s="109">
        <f t="shared" si="6"/>
        <v>2581.6120000000001</v>
      </c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</row>
    <row r="37" spans="1:116" ht="14" x14ac:dyDescent="0.15">
      <c r="A37" s="105" t="str">
        <f>'Tariffs July 2017'!K23</f>
        <v>Sanctuary Energy</v>
      </c>
      <c r="B37" s="106">
        <f>'Tariffs July 2017'!G23</f>
        <v>41455</v>
      </c>
      <c r="C37" s="107">
        <f>91*'Tariffs July 2017'!M23/100</f>
        <v>119.27369999999999</v>
      </c>
      <c r="D37" s="107">
        <f>($C$24*$C$25)*'Tariffs July 2017'!N23/100</f>
        <v>415.85059999999999</v>
      </c>
      <c r="E37" s="107">
        <v>0</v>
      </c>
      <c r="F37" s="107">
        <f>($C$24*$C$26)*'Tariffs July 2017'!AE23/100</f>
        <v>41.078400000000002</v>
      </c>
      <c r="G37" s="107">
        <f t="shared" si="7"/>
        <v>576.20269999999994</v>
      </c>
      <c r="H37" s="108">
        <f t="shared" si="8"/>
        <v>2304.8107999999997</v>
      </c>
      <c r="I37" s="109">
        <f t="shared" si="6"/>
        <v>2535.2918799999998</v>
      </c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</row>
    <row r="38" spans="1:116" ht="14" x14ac:dyDescent="0.15">
      <c r="A38" s="105" t="str">
        <f>'Tariffs July 2017'!K24</f>
        <v>Simply Energy</v>
      </c>
      <c r="B38" s="106">
        <f>'Tariffs July 2017'!G24</f>
        <v>41459</v>
      </c>
      <c r="C38" s="107">
        <f>91*'Tariffs July 2017'!M24/100</f>
        <v>111.20018</v>
      </c>
      <c r="D38" s="107">
        <f>($C$24*$C$25)*'Tariffs July 2017'!N24/100</f>
        <v>378.04599999999999</v>
      </c>
      <c r="E38" s="107">
        <v>0</v>
      </c>
      <c r="F38" s="107">
        <f>($C$24*$C$26)*'Tariffs July 2017'!AE24/100</f>
        <v>37.344000000000001</v>
      </c>
      <c r="G38" s="107">
        <f t="shared" si="7"/>
        <v>526.59018000000003</v>
      </c>
      <c r="H38" s="108">
        <f t="shared" si="8"/>
        <v>2106.3607200000001</v>
      </c>
      <c r="I38" s="109">
        <f t="shared" si="6"/>
        <v>2316.9967920000004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</row>
    <row r="39" spans="1:116" ht="14" x14ac:dyDescent="0.15">
      <c r="A39" s="105" t="str">
        <f>'Tariffs July 2017'!K25</f>
        <v>Mojo Power</v>
      </c>
      <c r="B39" s="106">
        <f>'Tariffs July 2017'!G25</f>
        <v>41468</v>
      </c>
      <c r="C39" s="107">
        <f>91*'Tariffs July 2017'!M25/100</f>
        <v>190.2355</v>
      </c>
      <c r="D39" s="107">
        <f>($C$24*$C$25)*'Tariffs July 2017'!N25/100</f>
        <v>384.03</v>
      </c>
      <c r="E39" s="107">
        <v>0</v>
      </c>
      <c r="F39" s="107">
        <f>($C$24*$C$26)*'Tariffs July 2017'!AE25/100</f>
        <v>45.99</v>
      </c>
      <c r="G39" s="107">
        <f t="shared" si="7"/>
        <v>620.25549999999998</v>
      </c>
      <c r="H39" s="108">
        <f t="shared" si="8"/>
        <v>2481.0219999999999</v>
      </c>
      <c r="I39" s="109">
        <f t="shared" si="6"/>
        <v>2729.1242000000002</v>
      </c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</row>
    <row r="40" spans="1:116" ht="14" x14ac:dyDescent="0.15">
      <c r="A40" s="105" t="str">
        <f>'Tariffs July 2017'!K26</f>
        <v>Powershop</v>
      </c>
      <c r="B40" s="106">
        <f>'Tariffs July 2017'!G26</f>
        <v>41460</v>
      </c>
      <c r="C40" s="107">
        <f>91*'Tariffs July 2017'!M26/100</f>
        <v>94.776499999999999</v>
      </c>
      <c r="D40" s="107">
        <f>($C$24*$C$25)*'Tariffs July 2017'!N26/100</f>
        <v>464.95</v>
      </c>
      <c r="E40" s="107">
        <v>1</v>
      </c>
      <c r="F40" s="107">
        <f>($C$24*$C$26)*'Tariffs July 2017'!AE26/100</f>
        <v>68.52</v>
      </c>
      <c r="G40" s="107">
        <f t="shared" ref="G40:G41" si="9">SUM(C40:F40)</f>
        <v>629.24649999999997</v>
      </c>
      <c r="H40" s="108">
        <f t="shared" ref="H40:H41" si="10">G40*4</f>
        <v>2516.9859999999999</v>
      </c>
      <c r="I40" s="109">
        <f t="shared" ref="I40:I41" si="11">H40*1.1</f>
        <v>2768.6846</v>
      </c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</row>
    <row r="41" spans="1:116" ht="15" thickBot="1" x14ac:dyDescent="0.2">
      <c r="A41" s="110" t="str">
        <f>'Tariffs July 2017'!K27</f>
        <v>Red Energy</v>
      </c>
      <c r="B41" s="111">
        <f>'Tariffs July 2017'!G27</f>
        <v>41455</v>
      </c>
      <c r="C41" s="112">
        <f>91*'Tariffs July 2017'!M27/100</f>
        <v>93.438800000000015</v>
      </c>
      <c r="D41" s="112">
        <f>($C$24*$C$25)*'Tariffs July 2017'!N27/100</f>
        <v>425.85</v>
      </c>
      <c r="E41" s="112">
        <v>2</v>
      </c>
      <c r="F41" s="112">
        <f>($C$24*$C$26)*'Tariffs July 2017'!AE27/100</f>
        <v>48.45</v>
      </c>
      <c r="G41" s="112">
        <f t="shared" si="9"/>
        <v>569.73880000000008</v>
      </c>
      <c r="H41" s="113">
        <f t="shared" si="10"/>
        <v>2278.9552000000003</v>
      </c>
      <c r="I41" s="114">
        <f t="shared" si="11"/>
        <v>2506.8507200000004</v>
      </c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</row>
    <row r="42" spans="1:116" s="96" customFormat="1" ht="14" x14ac:dyDescent="0.15">
      <c r="B42" s="119"/>
      <c r="C42" s="120"/>
      <c r="D42" s="120"/>
      <c r="E42" s="120"/>
      <c r="F42" s="120"/>
      <c r="G42" s="120"/>
      <c r="H42" s="121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</row>
    <row r="43" spans="1:116" s="96" customFormat="1" ht="15" thickBot="1" x14ac:dyDescent="0.2"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</row>
    <row r="44" spans="1:116" ht="14" x14ac:dyDescent="0.15">
      <c r="A44" s="99" t="s">
        <v>67</v>
      </c>
      <c r="B44" s="100"/>
      <c r="C44" s="100"/>
      <c r="D44" s="115"/>
      <c r="E44" s="115"/>
      <c r="F44" s="115"/>
      <c r="G44" s="116"/>
      <c r="H44" s="100"/>
      <c r="I44" s="101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</row>
    <row r="45" spans="1:116" ht="14" x14ac:dyDescent="0.15">
      <c r="A45" s="103" t="s">
        <v>6</v>
      </c>
      <c r="B45" s="88"/>
      <c r="C45" s="124">
        <v>2000</v>
      </c>
      <c r="D45" s="117"/>
      <c r="E45" s="117"/>
      <c r="F45" s="117"/>
      <c r="G45" s="118"/>
      <c r="H45" s="88"/>
      <c r="I45" s="10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</row>
    <row r="46" spans="1:116" ht="14" x14ac:dyDescent="0.15">
      <c r="A46" s="103" t="s">
        <v>236</v>
      </c>
      <c r="B46" s="88"/>
      <c r="C46" s="125">
        <v>0.85</v>
      </c>
      <c r="D46" s="117"/>
      <c r="E46" s="117"/>
      <c r="F46" s="117"/>
      <c r="G46" s="118"/>
      <c r="H46" s="88"/>
      <c r="I46" s="10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</row>
    <row r="47" spans="1:116" ht="14" x14ac:dyDescent="0.15">
      <c r="A47" s="103" t="s">
        <v>62</v>
      </c>
      <c r="B47" s="88"/>
      <c r="C47" s="125">
        <v>0.15</v>
      </c>
      <c r="D47" s="117"/>
      <c r="E47" s="117"/>
      <c r="F47" s="117"/>
      <c r="G47" s="118"/>
      <c r="H47" s="88"/>
      <c r="I47" s="10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</row>
    <row r="48" spans="1:116" ht="14" x14ac:dyDescent="0.15">
      <c r="A48" s="103"/>
      <c r="B48" s="88"/>
      <c r="C48" s="117"/>
      <c r="D48" s="117"/>
      <c r="E48" s="117"/>
      <c r="F48" s="117"/>
      <c r="G48" s="118"/>
      <c r="H48" s="88"/>
      <c r="I48" s="10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</row>
    <row r="49" spans="1:116" ht="43" customHeight="1" x14ac:dyDescent="0.15">
      <c r="A49" s="203" t="s">
        <v>161</v>
      </c>
      <c r="B49" s="204" t="s">
        <v>157</v>
      </c>
      <c r="C49" s="205" t="s">
        <v>7</v>
      </c>
      <c r="D49" s="205" t="s">
        <v>42</v>
      </c>
      <c r="E49" s="206" t="s">
        <v>43</v>
      </c>
      <c r="F49" s="205" t="s">
        <v>65</v>
      </c>
      <c r="G49" s="205" t="s">
        <v>78</v>
      </c>
      <c r="H49" s="207" t="s">
        <v>66</v>
      </c>
      <c r="I49" s="208" t="s">
        <v>73</v>
      </c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</row>
    <row r="50" spans="1:116" ht="14" x14ac:dyDescent="0.15">
      <c r="A50" s="105" t="str">
        <f>'Tariffs July 2017'!K28</f>
        <v>AGL</v>
      </c>
      <c r="B50" s="106">
        <f>'Tariffs July 2017'!G28</f>
        <v>41457</v>
      </c>
      <c r="C50" s="107">
        <f>91*'Tariffs July 2017'!M28/100</f>
        <v>93.73</v>
      </c>
      <c r="D50" s="107">
        <f>($C$45*$C$46)*'Tariffs July 2017'!N28/100</f>
        <v>442</v>
      </c>
      <c r="E50" s="107">
        <v>0</v>
      </c>
      <c r="F50" s="107">
        <f>($C$45*$C$47)*'Tariffs July 2017'!AE28/100</f>
        <v>66</v>
      </c>
      <c r="G50" s="107">
        <f>SUM(C50:F50)</f>
        <v>601.73</v>
      </c>
      <c r="H50" s="108">
        <f>G50*4</f>
        <v>2406.92</v>
      </c>
      <c r="I50" s="109">
        <f t="shared" ref="I50:I60" si="12">H50*1.1</f>
        <v>2647.6120000000001</v>
      </c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</row>
    <row r="51" spans="1:116" ht="14" x14ac:dyDescent="0.15">
      <c r="A51" s="105" t="str">
        <f>'Tariffs July 2017'!K29</f>
        <v>Click Energy</v>
      </c>
      <c r="B51" s="106">
        <f>'Tariffs July 2017'!G29</f>
        <v>41455</v>
      </c>
      <c r="C51" s="107">
        <f>91*'Tariffs July 2017'!M29/100</f>
        <v>109.2</v>
      </c>
      <c r="D51" s="107">
        <f>($C$45*$C$46)*'Tariffs July 2017'!N29/100</f>
        <v>470.9</v>
      </c>
      <c r="E51" s="107">
        <v>0</v>
      </c>
      <c r="F51" s="107">
        <f>($C$45*$C$47)*'Tariffs July 2017'!AE29/100</f>
        <v>77.400000000000006</v>
      </c>
      <c r="G51" s="107">
        <f t="shared" ref="G51:G60" si="13">SUM(C51:F51)</f>
        <v>657.5</v>
      </c>
      <c r="H51" s="108">
        <f t="shared" ref="H51:H60" si="14">G51*4</f>
        <v>2630</v>
      </c>
      <c r="I51" s="109">
        <f t="shared" si="12"/>
        <v>2893.0000000000005</v>
      </c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</row>
    <row r="52" spans="1:116" ht="14" x14ac:dyDescent="0.15">
      <c r="A52" s="105" t="str">
        <f>'Tariffs July 2017'!K30</f>
        <v>Diamond Energy</v>
      </c>
      <c r="B52" s="106">
        <f>'Tariffs July 2017'!G30</f>
        <v>41455</v>
      </c>
      <c r="C52" s="107">
        <f>91*'Tariffs July 2017'!M30/100</f>
        <v>116.91679999999998</v>
      </c>
      <c r="D52" s="107">
        <f>($C$45*$C$46)*'Tariffs July 2017'!N30/100</f>
        <v>449.65</v>
      </c>
      <c r="E52" s="107">
        <v>0</v>
      </c>
      <c r="F52" s="107">
        <f>($C$45*$C$47)*'Tariffs July 2017'!AE30/100</f>
        <v>67.5</v>
      </c>
      <c r="G52" s="107">
        <f t="shared" si="13"/>
        <v>634.06679999999994</v>
      </c>
      <c r="H52" s="108">
        <f t="shared" si="14"/>
        <v>2536.2671999999998</v>
      </c>
      <c r="I52" s="109">
        <f t="shared" si="12"/>
        <v>2789.89392</v>
      </c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</row>
    <row r="53" spans="1:116" ht="14" x14ac:dyDescent="0.15">
      <c r="A53" s="105" t="str">
        <f>'Tariffs July 2017'!K31</f>
        <v>Dodo Power &amp; Gas</v>
      </c>
      <c r="B53" s="106">
        <f>'Tariffs July 2017'!G31</f>
        <v>41495</v>
      </c>
      <c r="C53" s="107">
        <f>91*'Tariffs July 2017'!M31/100</f>
        <v>113.80460000000001</v>
      </c>
      <c r="D53" s="107">
        <f>($C$45*$C$46)*'Tariffs July 2017'!N31/100</f>
        <v>468.52</v>
      </c>
      <c r="E53" s="107">
        <v>0</v>
      </c>
      <c r="F53" s="107">
        <f>($C$45*$C$47)*'Tariffs July 2017'!AE31/100</f>
        <v>70.08</v>
      </c>
      <c r="G53" s="107">
        <f t="shared" si="13"/>
        <v>652.40460000000007</v>
      </c>
      <c r="H53" s="108">
        <f t="shared" si="14"/>
        <v>2609.6184000000003</v>
      </c>
      <c r="I53" s="109">
        <f t="shared" si="12"/>
        <v>2870.5802400000007</v>
      </c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</row>
    <row r="54" spans="1:116" ht="14" x14ac:dyDescent="0.15">
      <c r="A54" s="105" t="str">
        <f>'Tariffs July 2017'!K32</f>
        <v>EnergyAustralia</v>
      </c>
      <c r="B54" s="106">
        <f>'Tariffs July 2017'!G32</f>
        <v>41485</v>
      </c>
      <c r="C54" s="107">
        <f>91*'Tariffs July 2017'!M32/100</f>
        <v>108.836</v>
      </c>
      <c r="D54" s="107">
        <f>($C$45*$C$46)*'Tariffs July 2017'!N32/100</f>
        <v>451.86</v>
      </c>
      <c r="E54" s="107">
        <v>0</v>
      </c>
      <c r="F54" s="107">
        <f>($C$45*$C$47)*'Tariffs July 2017'!AE32/100</f>
        <v>63.15</v>
      </c>
      <c r="G54" s="107">
        <f t="shared" si="13"/>
        <v>623.846</v>
      </c>
      <c r="H54" s="108">
        <f t="shared" si="14"/>
        <v>2495.384</v>
      </c>
      <c r="I54" s="109">
        <f t="shared" si="12"/>
        <v>2744.9224000000004</v>
      </c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</row>
    <row r="55" spans="1:116" ht="14" x14ac:dyDescent="0.15">
      <c r="A55" s="105" t="str">
        <f>'Tariffs July 2017'!K33</f>
        <v>Energy Locals</v>
      </c>
      <c r="B55" s="106">
        <f>'Tariffs July 2017'!G33</f>
        <v>41395</v>
      </c>
      <c r="C55" s="107">
        <f>91*'Tariffs July 2017'!M33/100</f>
        <v>101.92</v>
      </c>
      <c r="D55" s="107">
        <f>($C$45*$C$46)*'Tariffs July 2017'!N33/100</f>
        <v>425</v>
      </c>
      <c r="E55" s="107">
        <v>0</v>
      </c>
      <c r="F55" s="107">
        <f>($C$45*$C$47)*'Tariffs July 2017'!AE33/100</f>
        <v>69</v>
      </c>
      <c r="G55" s="107">
        <f t="shared" si="13"/>
        <v>595.91999999999996</v>
      </c>
      <c r="H55" s="108">
        <f t="shared" si="14"/>
        <v>2383.6799999999998</v>
      </c>
      <c r="I55" s="109">
        <f t="shared" si="12"/>
        <v>2622.0480000000002</v>
      </c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</row>
    <row r="56" spans="1:116" ht="14" x14ac:dyDescent="0.15">
      <c r="A56" s="105" t="str">
        <f>'Tariffs July 2017'!K34</f>
        <v>Origin Energy</v>
      </c>
      <c r="B56" s="106">
        <f>'Tariffs July 2017'!G34</f>
        <v>41455</v>
      </c>
      <c r="C56" s="107">
        <f>91*'Tariffs July 2017'!M34/100</f>
        <v>106.42450000000001</v>
      </c>
      <c r="D56" s="107">
        <f>($C$45*$C$46)*'Tariffs July 2017'!N34/100</f>
        <v>416.67</v>
      </c>
      <c r="E56" s="107">
        <v>0</v>
      </c>
      <c r="F56" s="107">
        <f>($C$45*$C$47)*'Tariffs July 2017'!AE34/100</f>
        <v>61.44</v>
      </c>
      <c r="G56" s="107">
        <f t="shared" si="13"/>
        <v>584.53449999999998</v>
      </c>
      <c r="H56" s="108">
        <f t="shared" si="14"/>
        <v>2338.1379999999999</v>
      </c>
      <c r="I56" s="109">
        <f t="shared" si="12"/>
        <v>2571.9518000000003</v>
      </c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</row>
    <row r="57" spans="1:116" ht="14" x14ac:dyDescent="0.15">
      <c r="A57" s="105" t="str">
        <f>'Tariffs July 2017'!K35</f>
        <v>Powerdirect</v>
      </c>
      <c r="B57" s="106">
        <f>'Tariffs July 2017'!G35</f>
        <v>41457</v>
      </c>
      <c r="C57" s="107">
        <f>91*'Tariffs July 2017'!M35/100</f>
        <v>93.73</v>
      </c>
      <c r="D57" s="107">
        <f>($C$45*$C$46)*'Tariffs July 2017'!N35/100</f>
        <v>442</v>
      </c>
      <c r="E57" s="107">
        <v>0</v>
      </c>
      <c r="F57" s="107">
        <f>($C$45*$C$47)*'Tariffs July 2017'!AE35/100</f>
        <v>66</v>
      </c>
      <c r="G57" s="107">
        <f t="shared" si="13"/>
        <v>601.73</v>
      </c>
      <c r="H57" s="108">
        <f t="shared" si="14"/>
        <v>2406.92</v>
      </c>
      <c r="I57" s="109">
        <f t="shared" si="12"/>
        <v>2647.6120000000001</v>
      </c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</row>
    <row r="58" spans="1:116" ht="14" x14ac:dyDescent="0.15">
      <c r="A58" s="105" t="str">
        <f>'Tariffs July 2017'!K36</f>
        <v>Sanctuary Energy</v>
      </c>
      <c r="B58" s="106">
        <f>'Tariffs July 2017'!G36</f>
        <v>41455</v>
      </c>
      <c r="C58" s="107">
        <f>91*'Tariffs July 2017'!M36/100</f>
        <v>119.27369999999999</v>
      </c>
      <c r="D58" s="107">
        <f>($C$45*$C$46)*'Tariffs July 2017'!N36/100</f>
        <v>415.85059999999999</v>
      </c>
      <c r="E58" s="107">
        <v>0</v>
      </c>
      <c r="F58" s="107">
        <f>($C$45*$C$47)*'Tariffs July 2017'!AE36/100</f>
        <v>62.2776</v>
      </c>
      <c r="G58" s="107">
        <f t="shared" si="13"/>
        <v>597.40189999999996</v>
      </c>
      <c r="H58" s="108">
        <f t="shared" si="14"/>
        <v>2389.6075999999998</v>
      </c>
      <c r="I58" s="109">
        <f t="shared" si="12"/>
        <v>2628.5683600000002</v>
      </c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</row>
    <row r="59" spans="1:116" ht="14" x14ac:dyDescent="0.15">
      <c r="A59" s="105" t="str">
        <f>'Tariffs July 2017'!K37</f>
        <v>Simply Energy</v>
      </c>
      <c r="B59" s="106">
        <f>'Tariffs July 2017'!G37</f>
        <v>41459</v>
      </c>
      <c r="C59" s="107">
        <f>91*'Tariffs July 2017'!M37/100</f>
        <v>111.20018</v>
      </c>
      <c r="D59" s="107">
        <f>($C$45*$C$46)*'Tariffs July 2017'!N37/100</f>
        <v>378.04599999999999</v>
      </c>
      <c r="E59" s="107">
        <v>0</v>
      </c>
      <c r="F59" s="107">
        <f>($C$45*$C$47)*'Tariffs July 2017'!AE37/100</f>
        <v>56.61</v>
      </c>
      <c r="G59" s="107">
        <f t="shared" si="13"/>
        <v>545.85617999999999</v>
      </c>
      <c r="H59" s="108">
        <f t="shared" si="14"/>
        <v>2183.42472</v>
      </c>
      <c r="I59" s="109">
        <f t="shared" si="12"/>
        <v>2401.7671920000003</v>
      </c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</row>
    <row r="60" spans="1:116" ht="14" x14ac:dyDescent="0.15">
      <c r="A60" s="105" t="str">
        <f>'Tariffs July 2017'!K38</f>
        <v>Mojo Power</v>
      </c>
      <c r="B60" s="106">
        <f>'Tariffs July 2017'!G38</f>
        <v>41468</v>
      </c>
      <c r="C60" s="107">
        <f>91*'Tariffs July 2017'!M38/100</f>
        <v>190.2355</v>
      </c>
      <c r="D60" s="107">
        <f>($C$45*$C$46)*'Tariffs July 2017'!N38/100</f>
        <v>384.03</v>
      </c>
      <c r="E60" s="107">
        <v>0</v>
      </c>
      <c r="F60" s="107">
        <f>($C$45*$C$47)*'Tariffs July 2017'!AE38/100</f>
        <v>52.14</v>
      </c>
      <c r="G60" s="107">
        <f t="shared" si="13"/>
        <v>626.40549999999996</v>
      </c>
      <c r="H60" s="108">
        <f t="shared" si="14"/>
        <v>2505.6219999999998</v>
      </c>
      <c r="I60" s="109">
        <f t="shared" si="12"/>
        <v>2756.1842000000001</v>
      </c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</row>
    <row r="61" spans="1:116" ht="14" x14ac:dyDescent="0.15">
      <c r="A61" s="105" t="str">
        <f>'Tariffs July 2017'!K39</f>
        <v>Powershop</v>
      </c>
      <c r="B61" s="106">
        <f>'Tariffs July 2017'!G39</f>
        <v>41460</v>
      </c>
      <c r="C61" s="107">
        <f>91*'Tariffs July 2017'!M39/100</f>
        <v>94.776499999999999</v>
      </c>
      <c r="D61" s="107">
        <f>($C$45*$C$46)*'Tariffs July 2017'!N39/100</f>
        <v>464.95</v>
      </c>
      <c r="E61" s="107">
        <v>1</v>
      </c>
      <c r="F61" s="107">
        <f>($C$45*$C$47)*'Tariffs July 2017'!AE39/100</f>
        <v>75.36</v>
      </c>
      <c r="G61" s="107">
        <f t="shared" ref="G61:G62" si="15">SUM(C61:F61)</f>
        <v>636.0865</v>
      </c>
      <c r="H61" s="108">
        <f t="shared" ref="H61:H62" si="16">G61*4</f>
        <v>2544.346</v>
      </c>
      <c r="I61" s="109">
        <f t="shared" ref="I61:I62" si="17">H61*1.1</f>
        <v>2798.7806</v>
      </c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</row>
    <row r="62" spans="1:116" ht="15" thickBot="1" x14ac:dyDescent="0.2">
      <c r="A62" s="110" t="str">
        <f>'Tariffs July 2017'!K40</f>
        <v>Red Energy</v>
      </c>
      <c r="B62" s="111">
        <f>'Tariffs July 2017'!G40</f>
        <v>41455</v>
      </c>
      <c r="C62" s="112">
        <f>91*'Tariffs July 2017'!M40/100</f>
        <v>93.438800000000015</v>
      </c>
      <c r="D62" s="112">
        <f>($C$45*$C$46)*'Tariffs July 2017'!N40/100</f>
        <v>425.85</v>
      </c>
      <c r="E62" s="112">
        <v>2</v>
      </c>
      <c r="F62" s="112">
        <f>($C$45*$C$47)*'Tariffs July 2017'!AE40/100</f>
        <v>62.55</v>
      </c>
      <c r="G62" s="112">
        <f t="shared" si="15"/>
        <v>583.83879999999999</v>
      </c>
      <c r="H62" s="113">
        <f t="shared" si="16"/>
        <v>2335.3552</v>
      </c>
      <c r="I62" s="114">
        <f t="shared" si="17"/>
        <v>2568.8907200000003</v>
      </c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</row>
    <row r="63" spans="1:116" s="96" customFormat="1" ht="14" x14ac:dyDescent="0.15"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</row>
    <row r="64" spans="1:116" s="96" customFormat="1" ht="15" thickBot="1" x14ac:dyDescent="0.2"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</row>
    <row r="65" spans="1:116" ht="14" x14ac:dyDescent="0.15">
      <c r="A65" s="99" t="s">
        <v>68</v>
      </c>
      <c r="B65" s="100"/>
      <c r="C65" s="100"/>
      <c r="D65" s="100"/>
      <c r="E65" s="100"/>
      <c r="F65" s="100"/>
      <c r="G65" s="100"/>
      <c r="H65" s="100"/>
      <c r="I65" s="101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</row>
    <row r="66" spans="1:116" ht="14" x14ac:dyDescent="0.15">
      <c r="A66" s="103" t="s">
        <v>6</v>
      </c>
      <c r="B66" s="88"/>
      <c r="C66" s="124">
        <v>2000</v>
      </c>
      <c r="D66" s="88"/>
      <c r="E66" s="88"/>
      <c r="F66" s="88"/>
      <c r="G66" s="88"/>
      <c r="H66" s="88"/>
      <c r="I66" s="10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</row>
    <row r="67" spans="1:116" ht="14" x14ac:dyDescent="0.15">
      <c r="A67" s="103" t="s">
        <v>236</v>
      </c>
      <c r="B67" s="88"/>
      <c r="C67" s="125">
        <v>0.2</v>
      </c>
      <c r="D67" s="88"/>
      <c r="E67" s="88"/>
      <c r="F67" s="88"/>
      <c r="G67" s="88"/>
      <c r="H67" s="88"/>
      <c r="I67" s="10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</row>
    <row r="68" spans="1:116" ht="14" x14ac:dyDescent="0.15">
      <c r="A68" s="103" t="s">
        <v>69</v>
      </c>
      <c r="B68" s="88"/>
      <c r="C68" s="125">
        <v>0.55000000000000004</v>
      </c>
      <c r="D68" s="88"/>
      <c r="E68" s="88"/>
      <c r="F68" s="88"/>
      <c r="G68" s="88"/>
      <c r="H68" s="88"/>
      <c r="I68" s="10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</row>
    <row r="69" spans="1:116" ht="14" x14ac:dyDescent="0.15">
      <c r="A69" s="103" t="s">
        <v>237</v>
      </c>
      <c r="B69" s="88"/>
      <c r="C69" s="125">
        <v>0.25</v>
      </c>
      <c r="D69" s="88"/>
      <c r="E69" s="88"/>
      <c r="F69" s="88"/>
      <c r="G69" s="88"/>
      <c r="H69" s="88"/>
      <c r="I69" s="10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</row>
    <row r="70" spans="1:116" ht="14" x14ac:dyDescent="0.15">
      <c r="A70" s="103"/>
      <c r="B70" s="88"/>
      <c r="C70" s="88"/>
      <c r="D70" s="88"/>
      <c r="E70" s="88"/>
      <c r="F70" s="88"/>
      <c r="G70" s="88"/>
      <c r="H70" s="88"/>
      <c r="I70" s="10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</row>
    <row r="71" spans="1:116" ht="43" customHeight="1" x14ac:dyDescent="0.15">
      <c r="A71" s="203" t="s">
        <v>161</v>
      </c>
      <c r="B71" s="204" t="s">
        <v>157</v>
      </c>
      <c r="C71" s="205" t="s">
        <v>7</v>
      </c>
      <c r="D71" s="205" t="s">
        <v>42</v>
      </c>
      <c r="E71" s="205" t="s">
        <v>71</v>
      </c>
      <c r="F71" s="205" t="s">
        <v>72</v>
      </c>
      <c r="G71" s="205" t="s">
        <v>78</v>
      </c>
      <c r="H71" s="207" t="s">
        <v>66</v>
      </c>
      <c r="I71" s="208" t="s">
        <v>73</v>
      </c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</row>
    <row r="72" spans="1:116" ht="14" x14ac:dyDescent="0.15">
      <c r="A72" s="105" t="str">
        <f>'Tariffs July 2017'!K41</f>
        <v>AGL</v>
      </c>
      <c r="B72" s="122">
        <f>'Tariffs July 2017'!G41</f>
        <v>41457</v>
      </c>
      <c r="C72" s="107">
        <f>91*'Tariffs July 2017'!M41/100</f>
        <v>91.91</v>
      </c>
      <c r="D72" s="107">
        <f>($C$66*$C$67)*'Tariffs July 2017'!N41/100</f>
        <v>140</v>
      </c>
      <c r="E72" s="107">
        <f>($C$66*$C$68)*'Tariffs July 2017'!AH41/100</f>
        <v>286</v>
      </c>
      <c r="F72" s="107">
        <f>($C$66*$C$69)*'Tariffs July 2017'!W41/100</f>
        <v>110</v>
      </c>
      <c r="G72" s="107">
        <f>SUM(C72:F72)</f>
        <v>627.91</v>
      </c>
      <c r="H72" s="108">
        <f>G72*4</f>
        <v>2511.64</v>
      </c>
      <c r="I72" s="109">
        <f t="shared" ref="I72:I80" si="18">H72*1.1</f>
        <v>2762.8040000000001</v>
      </c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</row>
    <row r="73" spans="1:116" ht="14" x14ac:dyDescent="0.15">
      <c r="A73" s="105" t="str">
        <f>'Tariffs July 2017'!K42</f>
        <v>Click Energy</v>
      </c>
      <c r="B73" s="122">
        <f>'Tariffs July 2017'!G42</f>
        <v>41455</v>
      </c>
      <c r="C73" s="107">
        <f>91*'Tariffs July 2017'!M42/100</f>
        <v>105.56</v>
      </c>
      <c r="D73" s="107">
        <f>($C$66*$C$67)*'Tariffs July 2017'!N42/100</f>
        <v>142.80000000000001</v>
      </c>
      <c r="E73" s="107">
        <f>($C$66*$C$68)*'Tariffs July 2017'!AH42/100</f>
        <v>302.5</v>
      </c>
      <c r="F73" s="107">
        <f>($C$66*$C$69)*'Tariffs July 2017'!W42/100</f>
        <v>122.5</v>
      </c>
      <c r="G73" s="107">
        <f t="shared" ref="G73:G80" si="19">SUM(C73:F73)</f>
        <v>673.36</v>
      </c>
      <c r="H73" s="108">
        <f t="shared" ref="H73:H80" si="20">G73*4</f>
        <v>2693.44</v>
      </c>
      <c r="I73" s="109">
        <f t="shared" si="18"/>
        <v>2962.7840000000001</v>
      </c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</row>
    <row r="74" spans="1:116" ht="14" x14ac:dyDescent="0.15">
      <c r="A74" s="105" t="str">
        <f>'Tariffs July 2017'!K43</f>
        <v>Diamond Energy</v>
      </c>
      <c r="B74" s="122">
        <f>'Tariffs July 2017'!G43</f>
        <v>41455</v>
      </c>
      <c r="C74" s="107">
        <f>91*'Tariffs July 2017'!M43/100</f>
        <v>122.759</v>
      </c>
      <c r="D74" s="107">
        <f>($C$66*$C$67)*'Tariffs July 2017'!N43/100</f>
        <v>136</v>
      </c>
      <c r="E74" s="107">
        <f>($C$66*$C$68)*'Tariffs July 2017'!AH43/100</f>
        <v>280.5</v>
      </c>
      <c r="F74" s="107">
        <f>($C$66*$C$69)*'Tariffs July 2017'!W43/100</f>
        <v>99.25</v>
      </c>
      <c r="G74" s="107">
        <f t="shared" si="19"/>
        <v>638.50900000000001</v>
      </c>
      <c r="H74" s="108">
        <f t="shared" si="20"/>
        <v>2554.0360000000001</v>
      </c>
      <c r="I74" s="109">
        <f t="shared" si="18"/>
        <v>2809.4396000000002</v>
      </c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</row>
    <row r="75" spans="1:116" ht="14" x14ac:dyDescent="0.15">
      <c r="A75" s="105" t="str">
        <f>'Tariffs July 2017'!K44</f>
        <v>Dodo Power &amp; Gas</v>
      </c>
      <c r="B75" s="122">
        <f>'Tariffs July 2017'!G44</f>
        <v>41495</v>
      </c>
      <c r="C75" s="107">
        <f>91*'Tariffs July 2017'!M44/100</f>
        <v>110.93809999999999</v>
      </c>
      <c r="D75" s="107">
        <f>($C$66*$C$67)*'Tariffs July 2017'!N44/100</f>
        <v>149.32</v>
      </c>
      <c r="E75" s="107">
        <f>($C$66*$C$68)*'Tariffs July 2017'!AH44/100</f>
        <v>288.2</v>
      </c>
      <c r="F75" s="107">
        <f>($C$66*$C$69)*'Tariffs July 2017'!W44/100</f>
        <v>107.1</v>
      </c>
      <c r="G75" s="107">
        <f t="shared" si="19"/>
        <v>655.55810000000008</v>
      </c>
      <c r="H75" s="108">
        <f t="shared" si="20"/>
        <v>2622.2324000000003</v>
      </c>
      <c r="I75" s="109">
        <f t="shared" si="18"/>
        <v>2884.4556400000006</v>
      </c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</row>
    <row r="76" spans="1:116" ht="14" x14ac:dyDescent="0.15">
      <c r="A76" s="105" t="str">
        <f>'Tariffs July 2017'!K45</f>
        <v>EnergyAustralia</v>
      </c>
      <c r="B76" s="122">
        <f>'Tariffs July 2017'!G45</f>
        <v>41485</v>
      </c>
      <c r="C76" s="107">
        <f>91*'Tariffs July 2017'!M45/100</f>
        <v>106.10600000000001</v>
      </c>
      <c r="D76" s="107">
        <f>($C$66*$C$67)*'Tariffs July 2017'!N45/100</f>
        <v>143.96</v>
      </c>
      <c r="E76" s="107">
        <f>($C$66*$C$68)*'Tariffs July 2017'!AH45/100</f>
        <v>281.49</v>
      </c>
      <c r="F76" s="107">
        <f>($C$66*$C$69)*'Tariffs July 2017'!W45/100</f>
        <v>101.35</v>
      </c>
      <c r="G76" s="107">
        <f t="shared" si="19"/>
        <v>632.90600000000006</v>
      </c>
      <c r="H76" s="108">
        <f t="shared" si="20"/>
        <v>2531.6240000000003</v>
      </c>
      <c r="I76" s="109">
        <f t="shared" si="18"/>
        <v>2784.7864000000004</v>
      </c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</row>
    <row r="77" spans="1:116" ht="14" x14ac:dyDescent="0.15">
      <c r="A77" s="105" t="str">
        <f>'Tariffs July 2017'!K46</f>
        <v>Energy Locals</v>
      </c>
      <c r="B77" s="122">
        <f>'Tariffs July 2017'!G46</f>
        <v>41395</v>
      </c>
      <c r="C77" s="107">
        <f>91*'Tariffs July 2017'!M46/100</f>
        <v>99.19</v>
      </c>
      <c r="D77" s="107">
        <f>($C$66*$C$67)*'Tariffs July 2017'!N46/100</f>
        <v>128</v>
      </c>
      <c r="E77" s="107">
        <f>($C$66*$C$68)*'Tariffs July 2017'!AH46/100</f>
        <v>264</v>
      </c>
      <c r="F77" s="107">
        <f>($C$66*$C$69)*'Tariffs July 2017'!W46/100</f>
        <v>100</v>
      </c>
      <c r="G77" s="107">
        <f t="shared" si="19"/>
        <v>591.19000000000005</v>
      </c>
      <c r="H77" s="108">
        <f t="shared" si="20"/>
        <v>2364.7600000000002</v>
      </c>
      <c r="I77" s="109">
        <f t="shared" si="18"/>
        <v>2601.2360000000003</v>
      </c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</row>
    <row r="78" spans="1:116" ht="14" x14ac:dyDescent="0.15">
      <c r="A78" s="105" t="str">
        <f>'Tariffs July 2017'!K47</f>
        <v>Origin Energy</v>
      </c>
      <c r="B78" s="122">
        <f>'Tariffs July 2017'!G47</f>
        <v>41455</v>
      </c>
      <c r="C78" s="107">
        <f>91*'Tariffs July 2017'!M47/100</f>
        <v>103.91289999999999</v>
      </c>
      <c r="D78" s="107">
        <f>($C$66*$C$67)*'Tariffs July 2017'!N47/100</f>
        <v>129.52000000000001</v>
      </c>
      <c r="E78" s="107">
        <f>($C$66*$C$68)*'Tariffs July 2017'!AH47/100</f>
        <v>256.74</v>
      </c>
      <c r="F78" s="107">
        <f>($C$66*$C$69)*'Tariffs July 2017'!W47/100</f>
        <v>94.7</v>
      </c>
      <c r="G78" s="107">
        <f t="shared" si="19"/>
        <v>584.87290000000007</v>
      </c>
      <c r="H78" s="108">
        <f t="shared" si="20"/>
        <v>2339.4916000000003</v>
      </c>
      <c r="I78" s="109">
        <f t="shared" si="18"/>
        <v>2573.4407600000004</v>
      </c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</row>
    <row r="79" spans="1:116" ht="14" x14ac:dyDescent="0.15">
      <c r="A79" s="105" t="str">
        <f>'Tariffs July 2017'!K48</f>
        <v>Simply Energy</v>
      </c>
      <c r="B79" s="122">
        <f>'Tariffs July 2017'!G48</f>
        <v>41459</v>
      </c>
      <c r="C79" s="107">
        <f>91*'Tariffs July 2017'!M48/100</f>
        <v>105.92399999999999</v>
      </c>
      <c r="D79" s="107">
        <f>($C$66*$C$67)*'Tariffs July 2017'!N48/100</f>
        <v>119.4</v>
      </c>
      <c r="E79" s="107">
        <f>($C$66*$C$68)*'Tariffs July 2017'!AH48/100</f>
        <v>232.43</v>
      </c>
      <c r="F79" s="107">
        <f>($C$66*$C$69)*'Tariffs July 2017'!W48/100</f>
        <v>81.300000000000011</v>
      </c>
      <c r="G79" s="107">
        <f t="shared" si="19"/>
        <v>539.05400000000009</v>
      </c>
      <c r="H79" s="108">
        <f t="shared" si="20"/>
        <v>2156.2160000000003</v>
      </c>
      <c r="I79" s="109">
        <f t="shared" si="18"/>
        <v>2371.8376000000007</v>
      </c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</row>
    <row r="80" spans="1:116" ht="14" x14ac:dyDescent="0.15">
      <c r="A80" s="105" t="str">
        <f>'Tariffs July 2017'!K49</f>
        <v>Mojo Power</v>
      </c>
      <c r="B80" s="122">
        <f>'Tariffs July 2017'!G49</f>
        <v>41468</v>
      </c>
      <c r="C80" s="107">
        <f>91*'Tariffs July 2017'!M49/100</f>
        <v>187.72389999999999</v>
      </c>
      <c r="D80" s="107">
        <f>($C$66*$C$67)*'Tariffs July 2017'!N49/100</f>
        <v>139.47999999999999</v>
      </c>
      <c r="E80" s="107">
        <f>($C$66*$C$68)*'Tariffs July 2017'!AH49/100</f>
        <v>257.62000000000006</v>
      </c>
      <c r="F80" s="107">
        <f>($C$66*$C$69)*'Tariffs July 2017'!W49/100</f>
        <v>78.7</v>
      </c>
      <c r="G80" s="107">
        <f t="shared" si="19"/>
        <v>663.52390000000014</v>
      </c>
      <c r="H80" s="108">
        <f t="shared" si="20"/>
        <v>2654.0956000000006</v>
      </c>
      <c r="I80" s="109">
        <f t="shared" si="18"/>
        <v>2919.5051600000011</v>
      </c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</row>
    <row r="81" spans="1:116" ht="14" x14ac:dyDescent="0.15">
      <c r="A81" s="105" t="str">
        <f>'Tariffs July 2017'!K50</f>
        <v>Powershop</v>
      </c>
      <c r="B81" s="122">
        <f>'Tariffs July 2017'!G50</f>
        <v>41460</v>
      </c>
      <c r="C81" s="107">
        <f>91*'Tariffs July 2017'!M50/100</f>
        <v>92.046499999999995</v>
      </c>
      <c r="D81" s="107">
        <f>($C$66*$C$67)*'Tariffs July 2017'!N50/100</f>
        <v>141.6</v>
      </c>
      <c r="E81" s="107">
        <f>($C$66*$C$68)*'Tariffs July 2017'!AH50/100</f>
        <v>295.35000000000002</v>
      </c>
      <c r="F81" s="107">
        <f>($C$66*$C$69)*'Tariffs July 2017'!W50/100</f>
        <v>117.75</v>
      </c>
      <c r="G81" s="107">
        <f t="shared" ref="G81:G82" si="21">SUM(C81:F81)</f>
        <v>646.74649999999997</v>
      </c>
      <c r="H81" s="108">
        <f t="shared" ref="H81:H82" si="22">G81*4</f>
        <v>2586.9859999999999</v>
      </c>
      <c r="I81" s="109">
        <f t="shared" ref="I81:I82" si="23">H81*1.1</f>
        <v>2845.6846</v>
      </c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</row>
    <row r="82" spans="1:116" ht="15" thickBot="1" x14ac:dyDescent="0.2">
      <c r="A82" s="110" t="str">
        <f>'Tariffs July 2017'!K51</f>
        <v>Red Energy</v>
      </c>
      <c r="B82" s="123">
        <f>'Tariffs July 2017'!G51</f>
        <v>41455</v>
      </c>
      <c r="C82" s="112">
        <f>91*'Tariffs July 2017'!M51/100</f>
        <v>120.84800000000001</v>
      </c>
      <c r="D82" s="112">
        <f>($C$66*$C$67)*'Tariffs July 2017'!N51/100</f>
        <v>127.44</v>
      </c>
      <c r="E82" s="112">
        <f>($C$66*$C$68)*'Tariffs July 2017'!AH51/100</f>
        <v>233.75</v>
      </c>
      <c r="F82" s="112">
        <f>($C$66*$C$69)*'Tariffs July 2017'!W51/100</f>
        <v>93.75</v>
      </c>
      <c r="G82" s="112">
        <f t="shared" si="21"/>
        <v>575.78800000000001</v>
      </c>
      <c r="H82" s="113">
        <f t="shared" si="22"/>
        <v>2303.152</v>
      </c>
      <c r="I82" s="114">
        <f t="shared" si="23"/>
        <v>2533.4672</v>
      </c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</row>
    <row r="83" spans="1:116" s="96" customFormat="1" ht="14" x14ac:dyDescent="0.15"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/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</row>
    <row r="84" spans="1:116" s="96" customFormat="1" ht="14" x14ac:dyDescent="0.15"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</row>
    <row r="85" spans="1:116" s="96" customFormat="1" ht="14" x14ac:dyDescent="0.15"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</row>
    <row r="86" spans="1:116" s="96" customFormat="1" ht="14" x14ac:dyDescent="0.15"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T86" s="94"/>
      <c r="CU86" s="94"/>
      <c r="CV86" s="94"/>
      <c r="CW86" s="94"/>
      <c r="CX86" s="94"/>
      <c r="CY86" s="94"/>
      <c r="CZ86" s="94"/>
      <c r="DA86" s="94"/>
      <c r="DB86" s="94"/>
      <c r="DC86" s="94"/>
      <c r="DD86" s="94"/>
      <c r="DE86" s="94"/>
      <c r="DF86" s="94"/>
      <c r="DG86" s="94"/>
      <c r="DH86" s="94"/>
      <c r="DI86" s="94"/>
      <c r="DJ86" s="94"/>
      <c r="DK86" s="94"/>
      <c r="DL86" s="94"/>
    </row>
    <row r="87" spans="1:116" s="96" customFormat="1" ht="14" x14ac:dyDescent="0.15"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</row>
    <row r="88" spans="1:116" s="96" customFormat="1" ht="14" x14ac:dyDescent="0.15"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94"/>
      <c r="CW88" s="94"/>
      <c r="CX88" s="94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94"/>
      <c r="DJ88" s="94"/>
      <c r="DK88" s="94"/>
      <c r="DL88" s="94"/>
    </row>
    <row r="89" spans="1:116" s="96" customFormat="1" ht="14" x14ac:dyDescent="0.15"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94"/>
      <c r="CW89" s="94"/>
      <c r="CX89" s="94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94"/>
      <c r="DJ89" s="94"/>
      <c r="DK89" s="94"/>
      <c r="DL89" s="94"/>
    </row>
    <row r="90" spans="1:116" s="96" customFormat="1" ht="14" x14ac:dyDescent="0.15"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94"/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</row>
    <row r="91" spans="1:116" s="96" customFormat="1" ht="14" x14ac:dyDescent="0.15"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94"/>
      <c r="CW91" s="94"/>
      <c r="CX91" s="94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94"/>
      <c r="DJ91" s="94"/>
      <c r="DK91" s="94"/>
      <c r="DL91" s="94"/>
    </row>
    <row r="92" spans="1:116" s="96" customFormat="1" ht="14" x14ac:dyDescent="0.15"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  <c r="CS92" s="94"/>
      <c r="CT92" s="94"/>
      <c r="CU92" s="94"/>
      <c r="CV92" s="94"/>
      <c r="CW92" s="94"/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</row>
    <row r="93" spans="1:116" s="96" customFormat="1" ht="14" x14ac:dyDescent="0.15"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</row>
    <row r="94" spans="1:116" s="96" customFormat="1" ht="14" x14ac:dyDescent="0.15"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4"/>
      <c r="DH94" s="94"/>
      <c r="DI94" s="94"/>
      <c r="DJ94" s="94"/>
      <c r="DK94" s="94"/>
      <c r="DL94" s="94"/>
    </row>
    <row r="95" spans="1:116" s="96" customFormat="1" ht="14" x14ac:dyDescent="0.15"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4"/>
      <c r="CU95" s="94"/>
      <c r="CV95" s="94"/>
      <c r="CW95" s="94"/>
      <c r="CX95" s="94"/>
      <c r="CY95" s="94"/>
      <c r="CZ95" s="94"/>
      <c r="DA95" s="94"/>
      <c r="DB95" s="94"/>
      <c r="DC95" s="94"/>
      <c r="DD95" s="94"/>
      <c r="DE95" s="94"/>
      <c r="DF95" s="94"/>
      <c r="DG95" s="94"/>
      <c r="DH95" s="94"/>
      <c r="DI95" s="94"/>
      <c r="DJ95" s="94"/>
      <c r="DK95" s="94"/>
      <c r="DL95" s="94"/>
    </row>
    <row r="96" spans="1:116" s="96" customFormat="1" ht="14" x14ac:dyDescent="0.15"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  <c r="CS96" s="94"/>
      <c r="CT96" s="94"/>
      <c r="CU96" s="94"/>
      <c r="CV96" s="94"/>
      <c r="CW96" s="94"/>
      <c r="CX96" s="94"/>
      <c r="CY96" s="94"/>
      <c r="CZ96" s="94"/>
      <c r="DA96" s="94"/>
      <c r="DB96" s="94"/>
      <c r="DC96" s="94"/>
      <c r="DD96" s="94"/>
      <c r="DE96" s="94"/>
      <c r="DF96" s="94"/>
      <c r="DG96" s="94"/>
      <c r="DH96" s="94"/>
      <c r="DI96" s="94"/>
      <c r="DJ96" s="94"/>
      <c r="DK96" s="94"/>
      <c r="DL96" s="94"/>
    </row>
    <row r="97" spans="10:116" s="96" customFormat="1" ht="14" x14ac:dyDescent="0.15"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  <c r="CO97" s="94"/>
      <c r="CP97" s="94"/>
      <c r="CQ97" s="94"/>
      <c r="CR97" s="94"/>
      <c r="CS97" s="94"/>
      <c r="CT97" s="94"/>
      <c r="CU97" s="94"/>
      <c r="CV97" s="94"/>
      <c r="CW97" s="94"/>
      <c r="CX97" s="94"/>
      <c r="CY97" s="94"/>
      <c r="CZ97" s="94"/>
      <c r="DA97" s="94"/>
      <c r="DB97" s="94"/>
      <c r="DC97" s="94"/>
      <c r="DD97" s="94"/>
      <c r="DE97" s="94"/>
      <c r="DF97" s="94"/>
      <c r="DG97" s="94"/>
      <c r="DH97" s="94"/>
      <c r="DI97" s="94"/>
      <c r="DJ97" s="94"/>
      <c r="DK97" s="94"/>
      <c r="DL97" s="94"/>
    </row>
    <row r="98" spans="10:116" s="96" customFormat="1" ht="14" x14ac:dyDescent="0.15"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A98" s="94"/>
      <c r="DB98" s="94"/>
      <c r="DC98" s="94"/>
      <c r="DD98" s="94"/>
      <c r="DE98" s="94"/>
      <c r="DF98" s="94"/>
      <c r="DG98" s="94"/>
      <c r="DH98" s="94"/>
      <c r="DI98" s="94"/>
      <c r="DJ98" s="94"/>
      <c r="DK98" s="94"/>
      <c r="DL98" s="94"/>
    </row>
    <row r="99" spans="10:116" s="96" customFormat="1" ht="14" x14ac:dyDescent="0.15"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4"/>
      <c r="CR99" s="94"/>
      <c r="CS99" s="94"/>
      <c r="CT99" s="94"/>
      <c r="CU99" s="94"/>
      <c r="CV99" s="94"/>
      <c r="CW99" s="94"/>
      <c r="CX99" s="94"/>
      <c r="CY99" s="94"/>
      <c r="CZ99" s="94"/>
      <c r="DA99" s="94"/>
      <c r="DB99" s="94"/>
      <c r="DC99" s="94"/>
      <c r="DD99" s="94"/>
      <c r="DE99" s="94"/>
      <c r="DF99" s="94"/>
      <c r="DG99" s="94"/>
      <c r="DH99" s="94"/>
      <c r="DI99" s="94"/>
      <c r="DJ99" s="94"/>
      <c r="DK99" s="94"/>
      <c r="DL99" s="94"/>
    </row>
    <row r="100" spans="10:116" s="96" customFormat="1" ht="14" x14ac:dyDescent="0.15"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  <c r="BK100" s="94"/>
      <c r="BL100" s="94"/>
      <c r="BM100" s="94"/>
      <c r="BN100" s="94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4"/>
      <c r="BZ100" s="94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  <c r="CO100" s="94"/>
      <c r="CP100" s="94"/>
      <c r="CQ100" s="94"/>
      <c r="CR100" s="94"/>
      <c r="CS100" s="94"/>
      <c r="CT100" s="94"/>
      <c r="CU100" s="94"/>
      <c r="CV100" s="94"/>
      <c r="CW100" s="94"/>
      <c r="CX100" s="94"/>
      <c r="CY100" s="94"/>
      <c r="CZ100" s="94"/>
      <c r="DA100" s="94"/>
      <c r="DB100" s="94"/>
      <c r="DC100" s="94"/>
      <c r="DD100" s="94"/>
      <c r="DE100" s="94"/>
      <c r="DF100" s="94"/>
      <c r="DG100" s="94"/>
      <c r="DH100" s="94"/>
      <c r="DI100" s="94"/>
      <c r="DJ100" s="94"/>
      <c r="DK100" s="94"/>
      <c r="DL100" s="94"/>
    </row>
    <row r="101" spans="10:116" s="96" customFormat="1" ht="14" x14ac:dyDescent="0.15"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4"/>
      <c r="BZ101" s="94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4"/>
      <c r="CM101" s="94"/>
      <c r="CN101" s="94"/>
      <c r="CO101" s="94"/>
      <c r="CP101" s="94"/>
      <c r="CQ101" s="94"/>
      <c r="CR101" s="94"/>
      <c r="CS101" s="94"/>
      <c r="CT101" s="94"/>
      <c r="CU101" s="94"/>
      <c r="CV101" s="94"/>
      <c r="CW101" s="94"/>
      <c r="CX101" s="94"/>
      <c r="CY101" s="94"/>
      <c r="CZ101" s="94"/>
      <c r="DA101" s="94"/>
      <c r="DB101" s="94"/>
      <c r="DC101" s="94"/>
      <c r="DD101" s="94"/>
      <c r="DE101" s="94"/>
      <c r="DF101" s="94"/>
      <c r="DG101" s="94"/>
      <c r="DH101" s="94"/>
      <c r="DI101" s="94"/>
      <c r="DJ101" s="94"/>
      <c r="DK101" s="94"/>
      <c r="DL101" s="94"/>
    </row>
    <row r="102" spans="10:116" s="96" customFormat="1" ht="14" x14ac:dyDescent="0.15"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4"/>
      <c r="CR102" s="94"/>
      <c r="CS102" s="94"/>
      <c r="CT102" s="94"/>
      <c r="CU102" s="94"/>
      <c r="CV102" s="94"/>
      <c r="CW102" s="94"/>
      <c r="CX102" s="94"/>
      <c r="CY102" s="94"/>
      <c r="CZ102" s="94"/>
      <c r="DA102" s="94"/>
      <c r="DB102" s="94"/>
      <c r="DC102" s="94"/>
      <c r="DD102" s="94"/>
      <c r="DE102" s="94"/>
      <c r="DF102" s="94"/>
      <c r="DG102" s="94"/>
      <c r="DH102" s="94"/>
      <c r="DI102" s="94"/>
      <c r="DJ102" s="94"/>
      <c r="DK102" s="94"/>
      <c r="DL102" s="94"/>
    </row>
    <row r="103" spans="10:116" s="96" customFormat="1" ht="14" x14ac:dyDescent="0.15"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4"/>
      <c r="CR103" s="94"/>
      <c r="CS103" s="94"/>
      <c r="CT103" s="94"/>
      <c r="CU103" s="94"/>
      <c r="CV103" s="94"/>
      <c r="CW103" s="94"/>
      <c r="CX103" s="94"/>
      <c r="CY103" s="94"/>
      <c r="CZ103" s="94"/>
      <c r="DA103" s="94"/>
      <c r="DB103" s="94"/>
      <c r="DC103" s="94"/>
      <c r="DD103" s="94"/>
      <c r="DE103" s="94"/>
      <c r="DF103" s="94"/>
      <c r="DG103" s="94"/>
      <c r="DH103" s="94"/>
      <c r="DI103" s="94"/>
      <c r="DJ103" s="94"/>
      <c r="DK103" s="94"/>
      <c r="DL103" s="94"/>
    </row>
    <row r="104" spans="10:116" s="96" customFormat="1" ht="14" x14ac:dyDescent="0.15"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4"/>
      <c r="CR104" s="94"/>
      <c r="CS104" s="94"/>
      <c r="CT104" s="94"/>
      <c r="CU104" s="94"/>
      <c r="CV104" s="94"/>
      <c r="CW104" s="94"/>
      <c r="CX104" s="94"/>
      <c r="CY104" s="94"/>
      <c r="CZ104" s="94"/>
      <c r="DA104" s="94"/>
      <c r="DB104" s="94"/>
      <c r="DC104" s="94"/>
      <c r="DD104" s="94"/>
      <c r="DE104" s="94"/>
      <c r="DF104" s="94"/>
      <c r="DG104" s="94"/>
      <c r="DH104" s="94"/>
      <c r="DI104" s="94"/>
      <c r="DJ104" s="94"/>
      <c r="DK104" s="94"/>
      <c r="DL104" s="94"/>
    </row>
    <row r="105" spans="10:116" s="96" customFormat="1" ht="14" x14ac:dyDescent="0.15"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4"/>
      <c r="CR105" s="94"/>
      <c r="CS105" s="94"/>
      <c r="CT105" s="94"/>
      <c r="CU105" s="94"/>
      <c r="CV105" s="94"/>
      <c r="CW105" s="94"/>
      <c r="CX105" s="94"/>
      <c r="CY105" s="94"/>
      <c r="CZ105" s="94"/>
      <c r="DA105" s="94"/>
      <c r="DB105" s="94"/>
      <c r="DC105" s="94"/>
      <c r="DD105" s="94"/>
      <c r="DE105" s="94"/>
      <c r="DF105" s="94"/>
      <c r="DG105" s="94"/>
      <c r="DH105" s="94"/>
      <c r="DI105" s="94"/>
      <c r="DJ105" s="94"/>
      <c r="DK105" s="94"/>
      <c r="DL105" s="94"/>
    </row>
    <row r="106" spans="10:116" s="96" customFormat="1" ht="14" x14ac:dyDescent="0.15"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4"/>
      <c r="CR106" s="94"/>
      <c r="CS106" s="94"/>
      <c r="CT106" s="94"/>
      <c r="CU106" s="94"/>
      <c r="CV106" s="94"/>
      <c r="CW106" s="94"/>
      <c r="CX106" s="94"/>
      <c r="CY106" s="94"/>
      <c r="CZ106" s="94"/>
      <c r="DA106" s="94"/>
      <c r="DB106" s="94"/>
      <c r="DC106" s="94"/>
      <c r="DD106" s="94"/>
      <c r="DE106" s="94"/>
      <c r="DF106" s="94"/>
      <c r="DG106" s="94"/>
      <c r="DH106" s="94"/>
      <c r="DI106" s="94"/>
      <c r="DJ106" s="94"/>
      <c r="DK106" s="94"/>
      <c r="DL106" s="94"/>
    </row>
    <row r="107" spans="10:116" s="96" customFormat="1" ht="14" x14ac:dyDescent="0.15"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4"/>
      <c r="CR107" s="94"/>
      <c r="CS107" s="94"/>
      <c r="CT107" s="94"/>
      <c r="CU107" s="94"/>
      <c r="CV107" s="94"/>
      <c r="CW107" s="94"/>
      <c r="CX107" s="94"/>
      <c r="CY107" s="94"/>
      <c r="CZ107" s="94"/>
      <c r="DA107" s="94"/>
      <c r="DB107" s="94"/>
      <c r="DC107" s="94"/>
      <c r="DD107" s="94"/>
      <c r="DE107" s="94"/>
      <c r="DF107" s="94"/>
      <c r="DG107" s="94"/>
      <c r="DH107" s="94"/>
      <c r="DI107" s="94"/>
      <c r="DJ107" s="94"/>
      <c r="DK107" s="94"/>
      <c r="DL107" s="94"/>
    </row>
    <row r="108" spans="10:116" s="96" customFormat="1" ht="14" x14ac:dyDescent="0.15"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4"/>
      <c r="CR108" s="94"/>
      <c r="CS108" s="94"/>
      <c r="CT108" s="94"/>
      <c r="CU108" s="94"/>
      <c r="CV108" s="94"/>
      <c r="CW108" s="94"/>
      <c r="CX108" s="94"/>
      <c r="CY108" s="94"/>
      <c r="CZ108" s="94"/>
      <c r="DA108" s="94"/>
      <c r="DB108" s="94"/>
      <c r="DC108" s="94"/>
      <c r="DD108" s="94"/>
      <c r="DE108" s="94"/>
      <c r="DF108" s="94"/>
      <c r="DG108" s="94"/>
      <c r="DH108" s="94"/>
      <c r="DI108" s="94"/>
      <c r="DJ108" s="94"/>
      <c r="DK108" s="94"/>
      <c r="DL108" s="94"/>
    </row>
    <row r="109" spans="10:116" s="96" customFormat="1" ht="14" x14ac:dyDescent="0.15"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4"/>
      <c r="CR109" s="94"/>
      <c r="CS109" s="94"/>
      <c r="CT109" s="94"/>
      <c r="CU109" s="94"/>
      <c r="CV109" s="94"/>
      <c r="CW109" s="94"/>
      <c r="CX109" s="94"/>
      <c r="CY109" s="94"/>
      <c r="CZ109" s="94"/>
      <c r="DA109" s="94"/>
      <c r="DB109" s="94"/>
      <c r="DC109" s="94"/>
      <c r="DD109" s="94"/>
      <c r="DE109" s="94"/>
      <c r="DF109" s="94"/>
      <c r="DG109" s="94"/>
      <c r="DH109" s="94"/>
      <c r="DI109" s="94"/>
      <c r="DJ109" s="94"/>
      <c r="DK109" s="94"/>
      <c r="DL109" s="94"/>
    </row>
    <row r="110" spans="10:116" s="96" customFormat="1" ht="14" x14ac:dyDescent="0.15"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4"/>
      <c r="CR110" s="94"/>
      <c r="CS110" s="94"/>
      <c r="CT110" s="94"/>
      <c r="CU110" s="94"/>
      <c r="CV110" s="94"/>
      <c r="CW110" s="94"/>
      <c r="CX110" s="94"/>
      <c r="CY110" s="94"/>
      <c r="CZ110" s="94"/>
      <c r="DA110" s="94"/>
      <c r="DB110" s="94"/>
      <c r="DC110" s="94"/>
      <c r="DD110" s="94"/>
      <c r="DE110" s="94"/>
      <c r="DF110" s="94"/>
      <c r="DG110" s="94"/>
      <c r="DH110" s="94"/>
      <c r="DI110" s="94"/>
      <c r="DJ110" s="94"/>
      <c r="DK110" s="94"/>
      <c r="DL110" s="94"/>
    </row>
    <row r="111" spans="10:116" s="96" customFormat="1" ht="14" x14ac:dyDescent="0.15"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4"/>
      <c r="CR111" s="94"/>
      <c r="CS111" s="94"/>
      <c r="CT111" s="94"/>
      <c r="CU111" s="94"/>
      <c r="CV111" s="94"/>
      <c r="CW111" s="94"/>
      <c r="CX111" s="94"/>
      <c r="CY111" s="94"/>
      <c r="CZ111" s="94"/>
      <c r="DA111" s="94"/>
      <c r="DB111" s="94"/>
      <c r="DC111" s="94"/>
      <c r="DD111" s="94"/>
      <c r="DE111" s="94"/>
      <c r="DF111" s="94"/>
      <c r="DG111" s="94"/>
      <c r="DH111" s="94"/>
      <c r="DI111" s="94"/>
      <c r="DJ111" s="94"/>
      <c r="DK111" s="94"/>
      <c r="DL111" s="94"/>
    </row>
    <row r="112" spans="10:116" s="96" customFormat="1" ht="14" x14ac:dyDescent="0.15"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4"/>
      <c r="BL112" s="94"/>
      <c r="BM112" s="94"/>
      <c r="BN112" s="94"/>
      <c r="BO112" s="94"/>
      <c r="BP112" s="94"/>
      <c r="BQ112" s="94"/>
      <c r="BR112" s="94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4"/>
      <c r="CR112" s="94"/>
      <c r="CS112" s="94"/>
      <c r="CT112" s="94"/>
      <c r="CU112" s="94"/>
      <c r="CV112" s="94"/>
      <c r="CW112" s="94"/>
      <c r="CX112" s="94"/>
      <c r="CY112" s="94"/>
      <c r="CZ112" s="94"/>
      <c r="DA112" s="94"/>
      <c r="DB112" s="94"/>
      <c r="DC112" s="94"/>
      <c r="DD112" s="94"/>
      <c r="DE112" s="94"/>
      <c r="DF112" s="94"/>
      <c r="DG112" s="94"/>
      <c r="DH112" s="94"/>
      <c r="DI112" s="94"/>
      <c r="DJ112" s="94"/>
      <c r="DK112" s="94"/>
      <c r="DL112" s="94"/>
    </row>
    <row r="113" spans="10:116" s="96" customFormat="1" ht="14" x14ac:dyDescent="0.15"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4"/>
      <c r="BL113" s="94"/>
      <c r="BM113" s="94"/>
      <c r="BN113" s="94"/>
      <c r="BO113" s="94"/>
      <c r="BP113" s="94"/>
      <c r="BQ113" s="94"/>
      <c r="BR113" s="94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4"/>
      <c r="CR113" s="94"/>
      <c r="CS113" s="94"/>
      <c r="CT113" s="94"/>
      <c r="CU113" s="94"/>
      <c r="CV113" s="94"/>
      <c r="CW113" s="94"/>
      <c r="CX113" s="94"/>
      <c r="CY113" s="94"/>
      <c r="CZ113" s="94"/>
      <c r="DA113" s="94"/>
      <c r="DB113" s="94"/>
      <c r="DC113" s="94"/>
      <c r="DD113" s="94"/>
      <c r="DE113" s="94"/>
      <c r="DF113" s="94"/>
      <c r="DG113" s="94"/>
      <c r="DH113" s="94"/>
      <c r="DI113" s="94"/>
      <c r="DJ113" s="94"/>
      <c r="DK113" s="94"/>
      <c r="DL113" s="94"/>
    </row>
    <row r="114" spans="10:116" s="96" customFormat="1" ht="14" x14ac:dyDescent="0.15"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4"/>
      <c r="BN114" s="94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4"/>
      <c r="CR114" s="94"/>
      <c r="CS114" s="94"/>
      <c r="CT114" s="94"/>
      <c r="CU114" s="94"/>
      <c r="CV114" s="94"/>
      <c r="CW114" s="94"/>
      <c r="CX114" s="94"/>
      <c r="CY114" s="94"/>
      <c r="CZ114" s="94"/>
      <c r="DA114" s="94"/>
      <c r="DB114" s="94"/>
      <c r="DC114" s="94"/>
      <c r="DD114" s="94"/>
      <c r="DE114" s="94"/>
      <c r="DF114" s="94"/>
      <c r="DG114" s="94"/>
      <c r="DH114" s="94"/>
      <c r="DI114" s="94"/>
      <c r="DJ114" s="94"/>
      <c r="DK114" s="94"/>
      <c r="DL114" s="94"/>
    </row>
    <row r="115" spans="10:116" s="96" customFormat="1" ht="14" x14ac:dyDescent="0.15"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4"/>
      <c r="BZ115" s="94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4"/>
      <c r="CR115" s="94"/>
      <c r="CS115" s="94"/>
      <c r="CT115" s="94"/>
      <c r="CU115" s="94"/>
      <c r="CV115" s="94"/>
      <c r="CW115" s="94"/>
      <c r="CX115" s="94"/>
      <c r="CY115" s="94"/>
      <c r="CZ115" s="94"/>
      <c r="DA115" s="94"/>
      <c r="DB115" s="94"/>
      <c r="DC115" s="94"/>
      <c r="DD115" s="94"/>
      <c r="DE115" s="94"/>
      <c r="DF115" s="94"/>
      <c r="DG115" s="94"/>
      <c r="DH115" s="94"/>
      <c r="DI115" s="94"/>
      <c r="DJ115" s="94"/>
      <c r="DK115" s="94"/>
      <c r="DL115" s="94"/>
    </row>
    <row r="116" spans="10:116" s="96" customFormat="1" ht="14" x14ac:dyDescent="0.15"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4"/>
      <c r="BN116" s="94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4"/>
      <c r="BZ116" s="94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4"/>
      <c r="CR116" s="94"/>
      <c r="CS116" s="94"/>
      <c r="CT116" s="94"/>
      <c r="CU116" s="94"/>
      <c r="CV116" s="94"/>
      <c r="CW116" s="94"/>
      <c r="CX116" s="94"/>
      <c r="CY116" s="94"/>
      <c r="CZ116" s="94"/>
      <c r="DA116" s="94"/>
      <c r="DB116" s="94"/>
      <c r="DC116" s="94"/>
      <c r="DD116" s="94"/>
      <c r="DE116" s="94"/>
      <c r="DF116" s="94"/>
      <c r="DG116" s="94"/>
      <c r="DH116" s="94"/>
      <c r="DI116" s="94"/>
      <c r="DJ116" s="94"/>
      <c r="DK116" s="94"/>
      <c r="DL116" s="94"/>
    </row>
    <row r="117" spans="10:116" s="96" customFormat="1" ht="14" x14ac:dyDescent="0.15"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4"/>
      <c r="BZ117" s="94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4"/>
      <c r="CM117" s="94"/>
      <c r="CN117" s="94"/>
      <c r="CO117" s="94"/>
      <c r="CP117" s="94"/>
      <c r="CQ117" s="94"/>
      <c r="CR117" s="94"/>
      <c r="CS117" s="94"/>
      <c r="CT117" s="94"/>
      <c r="CU117" s="94"/>
      <c r="CV117" s="94"/>
      <c r="CW117" s="94"/>
      <c r="CX117" s="94"/>
      <c r="CY117" s="94"/>
      <c r="CZ117" s="94"/>
      <c r="DA117" s="94"/>
      <c r="DB117" s="94"/>
      <c r="DC117" s="94"/>
      <c r="DD117" s="94"/>
      <c r="DE117" s="94"/>
      <c r="DF117" s="94"/>
      <c r="DG117" s="94"/>
      <c r="DH117" s="94"/>
      <c r="DI117" s="94"/>
      <c r="DJ117" s="94"/>
      <c r="DK117" s="94"/>
      <c r="DL117" s="94"/>
    </row>
    <row r="118" spans="10:116" s="96" customFormat="1" ht="14" x14ac:dyDescent="0.15"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4"/>
      <c r="BN118" s="94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4"/>
      <c r="CU118" s="94"/>
      <c r="CV118" s="94"/>
      <c r="CW118" s="94"/>
      <c r="CX118" s="94"/>
      <c r="CY118" s="94"/>
      <c r="CZ118" s="94"/>
      <c r="DA118" s="94"/>
      <c r="DB118" s="94"/>
      <c r="DC118" s="94"/>
      <c r="DD118" s="94"/>
      <c r="DE118" s="94"/>
      <c r="DF118" s="94"/>
      <c r="DG118" s="94"/>
      <c r="DH118" s="94"/>
      <c r="DI118" s="94"/>
      <c r="DJ118" s="94"/>
      <c r="DK118" s="94"/>
      <c r="DL118" s="94"/>
    </row>
    <row r="119" spans="10:116" s="96" customFormat="1" ht="14" x14ac:dyDescent="0.15"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94"/>
      <c r="CR119" s="94"/>
      <c r="CS119" s="94"/>
      <c r="CT119" s="94"/>
      <c r="CU119" s="94"/>
      <c r="CV119" s="94"/>
      <c r="CW119" s="94"/>
      <c r="CX119" s="94"/>
      <c r="CY119" s="94"/>
      <c r="CZ119" s="94"/>
      <c r="DA119" s="94"/>
      <c r="DB119" s="94"/>
      <c r="DC119" s="94"/>
      <c r="DD119" s="94"/>
      <c r="DE119" s="94"/>
      <c r="DF119" s="94"/>
      <c r="DG119" s="94"/>
      <c r="DH119" s="94"/>
      <c r="DI119" s="94"/>
      <c r="DJ119" s="94"/>
      <c r="DK119" s="94"/>
      <c r="DL119" s="94"/>
    </row>
    <row r="120" spans="10:116" s="96" customFormat="1" ht="14" x14ac:dyDescent="0.15"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4"/>
      <c r="BN120" s="94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94"/>
      <c r="CV120" s="94"/>
      <c r="CW120" s="94"/>
      <c r="CX120" s="94"/>
      <c r="CY120" s="94"/>
      <c r="CZ120" s="94"/>
      <c r="DA120" s="94"/>
      <c r="DB120" s="94"/>
      <c r="DC120" s="94"/>
      <c r="DD120" s="94"/>
      <c r="DE120" s="94"/>
      <c r="DF120" s="94"/>
      <c r="DG120" s="94"/>
      <c r="DH120" s="94"/>
      <c r="DI120" s="94"/>
      <c r="DJ120" s="94"/>
      <c r="DK120" s="94"/>
      <c r="DL120" s="94"/>
    </row>
    <row r="121" spans="10:116" s="96" customFormat="1" ht="14" x14ac:dyDescent="0.15"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  <c r="BM121" s="94"/>
      <c r="BN121" s="94"/>
      <c r="BO121" s="94"/>
      <c r="BP121" s="94"/>
      <c r="BQ121" s="94"/>
      <c r="BR121" s="94"/>
      <c r="BS121" s="94"/>
      <c r="BT121" s="94"/>
      <c r="BU121" s="94"/>
      <c r="BV121" s="94"/>
      <c r="BW121" s="94"/>
      <c r="BX121" s="94"/>
      <c r="BY121" s="94"/>
      <c r="BZ121" s="94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4"/>
      <c r="CM121" s="94"/>
      <c r="CN121" s="94"/>
      <c r="CO121" s="94"/>
      <c r="CP121" s="94"/>
      <c r="CQ121" s="94"/>
      <c r="CR121" s="94"/>
      <c r="CS121" s="94"/>
      <c r="CT121" s="94"/>
      <c r="CU121" s="94"/>
      <c r="CV121" s="94"/>
      <c r="CW121" s="94"/>
      <c r="CX121" s="94"/>
      <c r="CY121" s="94"/>
      <c r="CZ121" s="94"/>
      <c r="DA121" s="94"/>
      <c r="DB121" s="94"/>
      <c r="DC121" s="94"/>
      <c r="DD121" s="94"/>
      <c r="DE121" s="94"/>
      <c r="DF121" s="94"/>
      <c r="DG121" s="94"/>
      <c r="DH121" s="94"/>
      <c r="DI121" s="94"/>
      <c r="DJ121" s="94"/>
      <c r="DK121" s="94"/>
      <c r="DL121" s="94"/>
    </row>
    <row r="122" spans="10:116" s="96" customFormat="1" ht="14" x14ac:dyDescent="0.15"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94"/>
      <c r="BK122" s="94"/>
      <c r="BL122" s="94"/>
      <c r="BM122" s="94"/>
      <c r="BN122" s="94"/>
      <c r="BO122" s="94"/>
      <c r="BP122" s="94"/>
      <c r="BQ122" s="94"/>
      <c r="BR122" s="94"/>
      <c r="BS122" s="94"/>
      <c r="BT122" s="94"/>
      <c r="BU122" s="94"/>
      <c r="BV122" s="94"/>
      <c r="BW122" s="94"/>
      <c r="BX122" s="94"/>
      <c r="BY122" s="94"/>
      <c r="BZ122" s="94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4"/>
      <c r="CM122" s="94"/>
      <c r="CN122" s="94"/>
      <c r="CO122" s="94"/>
      <c r="CP122" s="94"/>
      <c r="CQ122" s="94"/>
      <c r="CR122" s="94"/>
      <c r="CS122" s="94"/>
      <c r="CT122" s="94"/>
      <c r="CU122" s="94"/>
      <c r="CV122" s="94"/>
      <c r="CW122" s="94"/>
      <c r="CX122" s="94"/>
      <c r="CY122" s="94"/>
      <c r="CZ122" s="94"/>
      <c r="DA122" s="94"/>
      <c r="DB122" s="94"/>
      <c r="DC122" s="94"/>
      <c r="DD122" s="94"/>
      <c r="DE122" s="94"/>
      <c r="DF122" s="94"/>
      <c r="DG122" s="94"/>
      <c r="DH122" s="94"/>
      <c r="DI122" s="94"/>
      <c r="DJ122" s="94"/>
      <c r="DK122" s="94"/>
      <c r="DL122" s="94"/>
    </row>
    <row r="123" spans="10:116" s="96" customFormat="1" ht="14" x14ac:dyDescent="0.15"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4"/>
      <c r="BZ123" s="94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4"/>
      <c r="CM123" s="94"/>
      <c r="CN123" s="94"/>
      <c r="CO123" s="94"/>
      <c r="CP123" s="94"/>
      <c r="CQ123" s="94"/>
      <c r="CR123" s="94"/>
      <c r="CS123" s="94"/>
      <c r="CT123" s="94"/>
      <c r="CU123" s="94"/>
      <c r="CV123" s="94"/>
      <c r="CW123" s="94"/>
      <c r="CX123" s="94"/>
      <c r="CY123" s="94"/>
      <c r="CZ123" s="94"/>
      <c r="DA123" s="94"/>
      <c r="DB123" s="94"/>
      <c r="DC123" s="94"/>
      <c r="DD123" s="94"/>
      <c r="DE123" s="94"/>
      <c r="DF123" s="94"/>
      <c r="DG123" s="94"/>
      <c r="DH123" s="94"/>
      <c r="DI123" s="94"/>
      <c r="DJ123" s="94"/>
      <c r="DK123" s="94"/>
      <c r="DL123" s="94"/>
    </row>
    <row r="124" spans="10:116" s="96" customFormat="1" ht="14" x14ac:dyDescent="0.15"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4"/>
      <c r="BL124" s="94"/>
      <c r="BM124" s="94"/>
      <c r="BN124" s="94"/>
      <c r="BO124" s="94"/>
      <c r="BP124" s="94"/>
      <c r="BQ124" s="94"/>
      <c r="BR124" s="94"/>
      <c r="BS124" s="94"/>
      <c r="BT124" s="94"/>
      <c r="BU124" s="94"/>
      <c r="BV124" s="94"/>
      <c r="BW124" s="94"/>
      <c r="BX124" s="94"/>
      <c r="BY124" s="94"/>
      <c r="BZ124" s="94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4"/>
      <c r="CU124" s="94"/>
      <c r="CV124" s="94"/>
      <c r="CW124" s="94"/>
      <c r="CX124" s="94"/>
      <c r="CY124" s="94"/>
      <c r="CZ124" s="94"/>
      <c r="DA124" s="94"/>
      <c r="DB124" s="94"/>
      <c r="DC124" s="94"/>
      <c r="DD124" s="94"/>
      <c r="DE124" s="94"/>
      <c r="DF124" s="94"/>
      <c r="DG124" s="94"/>
      <c r="DH124" s="94"/>
      <c r="DI124" s="94"/>
      <c r="DJ124" s="94"/>
      <c r="DK124" s="94"/>
      <c r="DL124" s="94"/>
    </row>
    <row r="125" spans="10:116" s="96" customFormat="1" ht="14" x14ac:dyDescent="0.15"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4"/>
      <c r="BL125" s="94"/>
      <c r="BM125" s="94"/>
      <c r="BN125" s="94"/>
      <c r="BO125" s="94"/>
      <c r="BP125" s="94"/>
      <c r="BQ125" s="94"/>
      <c r="BR125" s="94"/>
      <c r="BS125" s="94"/>
      <c r="BT125" s="94"/>
      <c r="BU125" s="94"/>
      <c r="BV125" s="94"/>
      <c r="BW125" s="94"/>
      <c r="BX125" s="94"/>
      <c r="BY125" s="94"/>
      <c r="BZ125" s="94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4"/>
      <c r="CM125" s="94"/>
      <c r="CN125" s="94"/>
      <c r="CO125" s="94"/>
      <c r="CP125" s="94"/>
      <c r="CQ125" s="94"/>
      <c r="CR125" s="94"/>
      <c r="CS125" s="94"/>
      <c r="CT125" s="94"/>
      <c r="CU125" s="94"/>
      <c r="CV125" s="94"/>
      <c r="CW125" s="94"/>
      <c r="CX125" s="94"/>
      <c r="CY125" s="94"/>
      <c r="CZ125" s="94"/>
      <c r="DA125" s="94"/>
      <c r="DB125" s="94"/>
      <c r="DC125" s="94"/>
      <c r="DD125" s="94"/>
      <c r="DE125" s="94"/>
      <c r="DF125" s="94"/>
      <c r="DG125" s="94"/>
      <c r="DH125" s="94"/>
      <c r="DI125" s="94"/>
      <c r="DJ125" s="94"/>
      <c r="DK125" s="94"/>
      <c r="DL125" s="94"/>
    </row>
    <row r="126" spans="10:116" s="96" customFormat="1" ht="14" x14ac:dyDescent="0.15"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4"/>
      <c r="BN126" s="94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4"/>
      <c r="CM126" s="94"/>
      <c r="CN126" s="94"/>
      <c r="CO126" s="94"/>
      <c r="CP126" s="94"/>
      <c r="CQ126" s="94"/>
      <c r="CR126" s="94"/>
      <c r="CS126" s="94"/>
      <c r="CT126" s="94"/>
      <c r="CU126" s="94"/>
      <c r="CV126" s="94"/>
      <c r="CW126" s="94"/>
      <c r="CX126" s="94"/>
      <c r="CY126" s="94"/>
      <c r="CZ126" s="94"/>
      <c r="DA126" s="94"/>
      <c r="DB126" s="94"/>
      <c r="DC126" s="94"/>
      <c r="DD126" s="94"/>
      <c r="DE126" s="94"/>
      <c r="DF126" s="94"/>
      <c r="DG126" s="94"/>
      <c r="DH126" s="94"/>
      <c r="DI126" s="94"/>
      <c r="DJ126" s="94"/>
      <c r="DK126" s="94"/>
      <c r="DL126" s="94"/>
    </row>
    <row r="127" spans="10:116" s="96" customFormat="1" ht="14" x14ac:dyDescent="0.15"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94"/>
      <c r="CV127" s="94"/>
      <c r="CW127" s="94"/>
      <c r="CX127" s="94"/>
      <c r="CY127" s="94"/>
      <c r="CZ127" s="94"/>
      <c r="DA127" s="94"/>
      <c r="DB127" s="94"/>
      <c r="DC127" s="94"/>
      <c r="DD127" s="94"/>
      <c r="DE127" s="94"/>
      <c r="DF127" s="94"/>
      <c r="DG127" s="94"/>
      <c r="DH127" s="94"/>
      <c r="DI127" s="94"/>
      <c r="DJ127" s="94"/>
      <c r="DK127" s="94"/>
      <c r="DL127" s="94"/>
    </row>
    <row r="128" spans="10:116" s="96" customFormat="1" ht="14" x14ac:dyDescent="0.15"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4"/>
      <c r="BN128" s="94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4"/>
      <c r="BZ128" s="94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4"/>
      <c r="CM128" s="94"/>
      <c r="CN128" s="94"/>
      <c r="CO128" s="94"/>
      <c r="CP128" s="94"/>
      <c r="CQ128" s="94"/>
      <c r="CR128" s="94"/>
      <c r="CS128" s="94"/>
      <c r="CT128" s="94"/>
      <c r="CU128" s="94"/>
      <c r="CV128" s="94"/>
      <c r="CW128" s="94"/>
      <c r="CX128" s="94"/>
      <c r="CY128" s="94"/>
      <c r="CZ128" s="94"/>
      <c r="DA128" s="94"/>
      <c r="DB128" s="94"/>
      <c r="DC128" s="94"/>
      <c r="DD128" s="94"/>
      <c r="DE128" s="94"/>
      <c r="DF128" s="94"/>
      <c r="DG128" s="94"/>
      <c r="DH128" s="94"/>
      <c r="DI128" s="94"/>
      <c r="DJ128" s="94"/>
      <c r="DK128" s="94"/>
      <c r="DL128" s="94"/>
    </row>
    <row r="129" spans="10:116" s="96" customFormat="1" ht="14" x14ac:dyDescent="0.15"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4"/>
      <c r="BL129" s="94"/>
      <c r="BM129" s="94"/>
      <c r="BN129" s="94"/>
      <c r="BO129" s="94"/>
      <c r="BP129" s="94"/>
      <c r="BQ129" s="94"/>
      <c r="BR129" s="94"/>
      <c r="BS129" s="94"/>
      <c r="BT129" s="94"/>
      <c r="BU129" s="94"/>
      <c r="BV129" s="94"/>
      <c r="BW129" s="94"/>
      <c r="BX129" s="94"/>
      <c r="BY129" s="94"/>
      <c r="BZ129" s="94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4"/>
      <c r="CM129" s="94"/>
      <c r="CN129" s="94"/>
      <c r="CO129" s="94"/>
      <c r="CP129" s="94"/>
      <c r="CQ129" s="94"/>
      <c r="CR129" s="94"/>
      <c r="CS129" s="94"/>
      <c r="CT129" s="94"/>
      <c r="CU129" s="94"/>
      <c r="CV129" s="94"/>
      <c r="CW129" s="94"/>
      <c r="CX129" s="94"/>
      <c r="CY129" s="94"/>
      <c r="CZ129" s="94"/>
      <c r="DA129" s="94"/>
      <c r="DB129" s="94"/>
      <c r="DC129" s="94"/>
      <c r="DD129" s="94"/>
      <c r="DE129" s="94"/>
      <c r="DF129" s="94"/>
      <c r="DG129" s="94"/>
      <c r="DH129" s="94"/>
      <c r="DI129" s="94"/>
      <c r="DJ129" s="94"/>
      <c r="DK129" s="94"/>
      <c r="DL129" s="94"/>
    </row>
    <row r="130" spans="10:116" s="96" customFormat="1" ht="14" x14ac:dyDescent="0.15"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4"/>
      <c r="BL130" s="94"/>
      <c r="BM130" s="94"/>
      <c r="BN130" s="94"/>
      <c r="BO130" s="94"/>
      <c r="BP130" s="94"/>
      <c r="BQ130" s="94"/>
      <c r="BR130" s="94"/>
      <c r="BS130" s="94"/>
      <c r="BT130" s="94"/>
      <c r="BU130" s="94"/>
      <c r="BV130" s="94"/>
      <c r="BW130" s="94"/>
      <c r="BX130" s="94"/>
      <c r="BY130" s="94"/>
      <c r="BZ130" s="94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4"/>
      <c r="CM130" s="94"/>
      <c r="CN130" s="94"/>
      <c r="CO130" s="94"/>
      <c r="CP130" s="94"/>
      <c r="CQ130" s="94"/>
      <c r="CR130" s="94"/>
      <c r="CS130" s="94"/>
      <c r="CT130" s="94"/>
      <c r="CU130" s="94"/>
      <c r="CV130" s="94"/>
      <c r="CW130" s="94"/>
      <c r="CX130" s="94"/>
      <c r="CY130" s="94"/>
      <c r="CZ130" s="94"/>
      <c r="DA130" s="94"/>
      <c r="DB130" s="94"/>
      <c r="DC130" s="94"/>
      <c r="DD130" s="94"/>
      <c r="DE130" s="94"/>
      <c r="DF130" s="94"/>
      <c r="DG130" s="94"/>
      <c r="DH130" s="94"/>
      <c r="DI130" s="94"/>
      <c r="DJ130" s="94"/>
      <c r="DK130" s="94"/>
      <c r="DL130" s="94"/>
    </row>
    <row r="131" spans="10:116" s="96" customFormat="1" ht="14" x14ac:dyDescent="0.15"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4"/>
      <c r="BZ131" s="94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4"/>
      <c r="CM131" s="94"/>
      <c r="CN131" s="94"/>
      <c r="CO131" s="94"/>
      <c r="CP131" s="94"/>
      <c r="CQ131" s="94"/>
      <c r="CR131" s="94"/>
      <c r="CS131" s="94"/>
      <c r="CT131" s="94"/>
      <c r="CU131" s="94"/>
      <c r="CV131" s="94"/>
      <c r="CW131" s="94"/>
      <c r="CX131" s="94"/>
      <c r="CY131" s="94"/>
      <c r="CZ131" s="94"/>
      <c r="DA131" s="94"/>
      <c r="DB131" s="94"/>
      <c r="DC131" s="94"/>
      <c r="DD131" s="94"/>
      <c r="DE131" s="94"/>
      <c r="DF131" s="94"/>
      <c r="DG131" s="94"/>
      <c r="DH131" s="94"/>
      <c r="DI131" s="94"/>
      <c r="DJ131" s="94"/>
      <c r="DK131" s="94"/>
      <c r="DL131" s="94"/>
    </row>
    <row r="132" spans="10:116" s="96" customFormat="1" ht="14" x14ac:dyDescent="0.15"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4"/>
      <c r="BL132" s="94"/>
      <c r="BM132" s="94"/>
      <c r="BN132" s="94"/>
      <c r="BO132" s="94"/>
      <c r="BP132" s="94"/>
      <c r="BQ132" s="94"/>
      <c r="BR132" s="94"/>
      <c r="BS132" s="94"/>
      <c r="BT132" s="94"/>
      <c r="BU132" s="94"/>
      <c r="BV132" s="94"/>
      <c r="BW132" s="94"/>
      <c r="BX132" s="94"/>
      <c r="BY132" s="94"/>
      <c r="BZ132" s="94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4"/>
      <c r="CM132" s="94"/>
      <c r="CN132" s="94"/>
      <c r="CO132" s="94"/>
      <c r="CP132" s="94"/>
      <c r="CQ132" s="94"/>
      <c r="CR132" s="94"/>
      <c r="CS132" s="94"/>
      <c r="CT132" s="94"/>
      <c r="CU132" s="94"/>
      <c r="CV132" s="94"/>
      <c r="CW132" s="94"/>
      <c r="CX132" s="94"/>
      <c r="CY132" s="94"/>
      <c r="CZ132" s="94"/>
      <c r="DA132" s="94"/>
      <c r="DB132" s="94"/>
      <c r="DC132" s="94"/>
      <c r="DD132" s="94"/>
      <c r="DE132" s="94"/>
      <c r="DF132" s="94"/>
      <c r="DG132" s="94"/>
      <c r="DH132" s="94"/>
      <c r="DI132" s="94"/>
      <c r="DJ132" s="94"/>
      <c r="DK132" s="94"/>
      <c r="DL132" s="94"/>
    </row>
    <row r="133" spans="10:116" s="96" customFormat="1" ht="14" x14ac:dyDescent="0.15"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  <c r="BK133" s="94"/>
      <c r="BL133" s="94"/>
      <c r="BM133" s="94"/>
      <c r="BN133" s="94"/>
      <c r="BO133" s="94"/>
      <c r="BP133" s="94"/>
      <c r="BQ133" s="94"/>
      <c r="BR133" s="94"/>
      <c r="BS133" s="94"/>
      <c r="BT133" s="94"/>
      <c r="BU133" s="94"/>
      <c r="BV133" s="94"/>
      <c r="BW133" s="94"/>
      <c r="BX133" s="94"/>
      <c r="BY133" s="94"/>
      <c r="BZ133" s="94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4"/>
      <c r="CM133" s="94"/>
      <c r="CN133" s="94"/>
      <c r="CO133" s="94"/>
      <c r="CP133" s="94"/>
      <c r="CQ133" s="94"/>
      <c r="CR133" s="94"/>
      <c r="CS133" s="94"/>
      <c r="CT133" s="94"/>
      <c r="CU133" s="94"/>
      <c r="CV133" s="94"/>
      <c r="CW133" s="94"/>
      <c r="CX133" s="94"/>
      <c r="CY133" s="94"/>
      <c r="CZ133" s="94"/>
      <c r="DA133" s="94"/>
      <c r="DB133" s="94"/>
      <c r="DC133" s="94"/>
      <c r="DD133" s="94"/>
      <c r="DE133" s="94"/>
      <c r="DF133" s="94"/>
      <c r="DG133" s="94"/>
      <c r="DH133" s="94"/>
      <c r="DI133" s="94"/>
      <c r="DJ133" s="94"/>
      <c r="DK133" s="94"/>
      <c r="DL133" s="94"/>
    </row>
    <row r="134" spans="10:116" s="96" customFormat="1" ht="14" x14ac:dyDescent="0.15"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4"/>
      <c r="BN134" s="94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94"/>
      <c r="CR134" s="94"/>
      <c r="CS134" s="94"/>
      <c r="CT134" s="94"/>
      <c r="CU134" s="94"/>
      <c r="CV134" s="94"/>
      <c r="CW134" s="94"/>
      <c r="CX134" s="94"/>
      <c r="CY134" s="94"/>
      <c r="CZ134" s="94"/>
      <c r="DA134" s="94"/>
      <c r="DB134" s="94"/>
      <c r="DC134" s="94"/>
      <c r="DD134" s="94"/>
      <c r="DE134" s="94"/>
      <c r="DF134" s="94"/>
      <c r="DG134" s="94"/>
      <c r="DH134" s="94"/>
      <c r="DI134" s="94"/>
      <c r="DJ134" s="94"/>
      <c r="DK134" s="94"/>
      <c r="DL134" s="94"/>
    </row>
    <row r="135" spans="10:116" s="96" customFormat="1" ht="14" x14ac:dyDescent="0.15"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4"/>
      <c r="BN135" s="94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94"/>
      <c r="CQ135" s="94"/>
      <c r="CR135" s="94"/>
      <c r="CS135" s="94"/>
      <c r="CT135" s="94"/>
      <c r="CU135" s="94"/>
      <c r="CV135" s="94"/>
      <c r="CW135" s="94"/>
      <c r="CX135" s="94"/>
      <c r="CY135" s="94"/>
      <c r="CZ135" s="94"/>
      <c r="DA135" s="94"/>
      <c r="DB135" s="94"/>
      <c r="DC135" s="94"/>
      <c r="DD135" s="94"/>
      <c r="DE135" s="94"/>
      <c r="DF135" s="94"/>
      <c r="DG135" s="94"/>
      <c r="DH135" s="94"/>
      <c r="DI135" s="94"/>
      <c r="DJ135" s="94"/>
      <c r="DK135" s="94"/>
      <c r="DL135" s="94"/>
    </row>
    <row r="136" spans="10:116" s="96" customFormat="1" ht="14" x14ac:dyDescent="0.15"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  <c r="BK136" s="94"/>
      <c r="BL136" s="94"/>
      <c r="BM136" s="94"/>
      <c r="BN136" s="94"/>
      <c r="BO136" s="94"/>
      <c r="BP136" s="94"/>
      <c r="BQ136" s="94"/>
      <c r="BR136" s="94"/>
      <c r="BS136" s="94"/>
      <c r="BT136" s="94"/>
      <c r="BU136" s="94"/>
      <c r="BV136" s="94"/>
      <c r="BW136" s="94"/>
      <c r="BX136" s="94"/>
      <c r="BY136" s="94"/>
      <c r="BZ136" s="94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4"/>
      <c r="CM136" s="94"/>
      <c r="CN136" s="94"/>
      <c r="CO136" s="94"/>
      <c r="CP136" s="94"/>
      <c r="CQ136" s="94"/>
      <c r="CR136" s="94"/>
      <c r="CS136" s="94"/>
      <c r="CT136" s="94"/>
      <c r="CU136" s="94"/>
      <c r="CV136" s="94"/>
      <c r="CW136" s="94"/>
      <c r="CX136" s="94"/>
      <c r="CY136" s="94"/>
      <c r="CZ136" s="94"/>
      <c r="DA136" s="94"/>
      <c r="DB136" s="94"/>
      <c r="DC136" s="94"/>
      <c r="DD136" s="94"/>
      <c r="DE136" s="94"/>
      <c r="DF136" s="94"/>
      <c r="DG136" s="94"/>
      <c r="DH136" s="94"/>
      <c r="DI136" s="94"/>
      <c r="DJ136" s="94"/>
      <c r="DK136" s="94"/>
      <c r="DL136" s="94"/>
    </row>
    <row r="137" spans="10:116" s="96" customFormat="1" ht="14" x14ac:dyDescent="0.15"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94"/>
      <c r="CR137" s="94"/>
      <c r="CS137" s="94"/>
      <c r="CT137" s="94"/>
      <c r="CU137" s="94"/>
      <c r="CV137" s="94"/>
      <c r="CW137" s="94"/>
      <c r="CX137" s="94"/>
      <c r="CY137" s="94"/>
      <c r="CZ137" s="94"/>
      <c r="DA137" s="94"/>
      <c r="DB137" s="94"/>
      <c r="DC137" s="94"/>
      <c r="DD137" s="94"/>
      <c r="DE137" s="94"/>
      <c r="DF137" s="94"/>
      <c r="DG137" s="94"/>
      <c r="DH137" s="94"/>
      <c r="DI137" s="94"/>
      <c r="DJ137" s="94"/>
      <c r="DK137" s="94"/>
      <c r="DL137" s="94"/>
    </row>
    <row r="138" spans="10:116" s="96" customFormat="1" ht="14" x14ac:dyDescent="0.15"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4"/>
      <c r="BN138" s="94"/>
      <c r="BO138" s="94"/>
      <c r="BP138" s="94"/>
      <c r="BQ138" s="94"/>
      <c r="BR138" s="94"/>
      <c r="BS138" s="94"/>
      <c r="BT138" s="94"/>
      <c r="BU138" s="94"/>
      <c r="BV138" s="94"/>
      <c r="BW138" s="94"/>
      <c r="BX138" s="94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94"/>
      <c r="CQ138" s="94"/>
      <c r="CR138" s="94"/>
      <c r="CS138" s="94"/>
      <c r="CT138" s="94"/>
      <c r="CU138" s="94"/>
      <c r="CV138" s="94"/>
      <c r="CW138" s="94"/>
      <c r="CX138" s="94"/>
      <c r="CY138" s="94"/>
      <c r="CZ138" s="94"/>
      <c r="DA138" s="94"/>
      <c r="DB138" s="94"/>
      <c r="DC138" s="94"/>
      <c r="DD138" s="94"/>
      <c r="DE138" s="94"/>
      <c r="DF138" s="94"/>
      <c r="DG138" s="94"/>
      <c r="DH138" s="94"/>
      <c r="DI138" s="94"/>
      <c r="DJ138" s="94"/>
      <c r="DK138" s="94"/>
      <c r="DL138" s="94"/>
    </row>
    <row r="139" spans="10:116" s="96" customFormat="1" ht="14" x14ac:dyDescent="0.15"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94"/>
      <c r="CR139" s="94"/>
      <c r="CS139" s="94"/>
      <c r="CT139" s="94"/>
      <c r="CU139" s="94"/>
      <c r="CV139" s="94"/>
      <c r="CW139" s="94"/>
      <c r="CX139" s="94"/>
      <c r="CY139" s="94"/>
      <c r="CZ139" s="94"/>
      <c r="DA139" s="94"/>
      <c r="DB139" s="94"/>
      <c r="DC139" s="94"/>
      <c r="DD139" s="94"/>
      <c r="DE139" s="94"/>
      <c r="DF139" s="94"/>
      <c r="DG139" s="94"/>
      <c r="DH139" s="94"/>
      <c r="DI139" s="94"/>
      <c r="DJ139" s="94"/>
      <c r="DK139" s="94"/>
      <c r="DL139" s="94"/>
    </row>
    <row r="140" spans="10:116" s="96" customFormat="1" ht="14" x14ac:dyDescent="0.15"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4"/>
      <c r="BN140" s="94"/>
      <c r="BO140" s="94"/>
      <c r="BP140" s="94"/>
      <c r="BQ140" s="94"/>
      <c r="BR140" s="94"/>
      <c r="BS140" s="94"/>
      <c r="BT140" s="94"/>
      <c r="BU140" s="94"/>
      <c r="BV140" s="94"/>
      <c r="BW140" s="94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4"/>
      <c r="CM140" s="94"/>
      <c r="CN140" s="94"/>
      <c r="CO140" s="94"/>
      <c r="CP140" s="94"/>
      <c r="CQ140" s="94"/>
      <c r="CR140" s="94"/>
      <c r="CS140" s="94"/>
      <c r="CT140" s="94"/>
      <c r="CU140" s="94"/>
      <c r="CV140" s="94"/>
      <c r="CW140" s="94"/>
      <c r="CX140" s="94"/>
      <c r="CY140" s="94"/>
      <c r="CZ140" s="94"/>
      <c r="DA140" s="94"/>
      <c r="DB140" s="94"/>
      <c r="DC140" s="94"/>
      <c r="DD140" s="94"/>
      <c r="DE140" s="94"/>
      <c r="DF140" s="94"/>
      <c r="DG140" s="94"/>
      <c r="DH140" s="94"/>
      <c r="DI140" s="94"/>
      <c r="DJ140" s="94"/>
      <c r="DK140" s="94"/>
      <c r="DL140" s="94"/>
    </row>
    <row r="141" spans="10:116" s="96" customFormat="1" ht="14" x14ac:dyDescent="0.15"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4"/>
      <c r="BL141" s="94"/>
      <c r="BM141" s="94"/>
      <c r="BN141" s="94"/>
      <c r="BO141" s="94"/>
      <c r="BP141" s="94"/>
      <c r="BQ141" s="94"/>
      <c r="BR141" s="94"/>
      <c r="BS141" s="94"/>
      <c r="BT141" s="94"/>
      <c r="BU141" s="94"/>
      <c r="BV141" s="94"/>
      <c r="BW141" s="94"/>
      <c r="BX141" s="94"/>
      <c r="BY141" s="94"/>
      <c r="BZ141" s="94"/>
      <c r="CA141" s="94"/>
      <c r="CB141" s="94"/>
      <c r="CC141" s="94"/>
      <c r="CD141" s="94"/>
      <c r="CE141" s="94"/>
      <c r="CF141" s="94"/>
      <c r="CG141" s="94"/>
      <c r="CH141" s="94"/>
      <c r="CI141" s="94"/>
      <c r="CJ141" s="94"/>
      <c r="CK141" s="94"/>
      <c r="CL141" s="94"/>
      <c r="CM141" s="94"/>
      <c r="CN141" s="94"/>
      <c r="CO141" s="94"/>
      <c r="CP141" s="94"/>
      <c r="CQ141" s="94"/>
      <c r="CR141" s="94"/>
      <c r="CS141" s="94"/>
      <c r="CT141" s="94"/>
      <c r="CU141" s="94"/>
      <c r="CV141" s="94"/>
      <c r="CW141" s="94"/>
      <c r="CX141" s="94"/>
      <c r="CY141" s="94"/>
      <c r="CZ141" s="94"/>
      <c r="DA141" s="94"/>
      <c r="DB141" s="94"/>
      <c r="DC141" s="94"/>
      <c r="DD141" s="94"/>
      <c r="DE141" s="94"/>
      <c r="DF141" s="94"/>
      <c r="DG141" s="94"/>
      <c r="DH141" s="94"/>
      <c r="DI141" s="94"/>
      <c r="DJ141" s="94"/>
      <c r="DK141" s="94"/>
      <c r="DL141" s="94"/>
    </row>
    <row r="142" spans="10:116" s="96" customFormat="1" ht="14" x14ac:dyDescent="0.15"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4"/>
      <c r="BL142" s="94"/>
      <c r="BM142" s="94"/>
      <c r="BN142" s="94"/>
      <c r="BO142" s="94"/>
      <c r="BP142" s="94"/>
      <c r="BQ142" s="94"/>
      <c r="BR142" s="94"/>
      <c r="BS142" s="94"/>
      <c r="BT142" s="94"/>
      <c r="BU142" s="94"/>
      <c r="BV142" s="94"/>
      <c r="BW142" s="94"/>
      <c r="BX142" s="94"/>
      <c r="BY142" s="94"/>
      <c r="BZ142" s="94"/>
      <c r="CA142" s="94"/>
      <c r="CB142" s="94"/>
      <c r="CC142" s="94"/>
      <c r="CD142" s="94"/>
      <c r="CE142" s="94"/>
      <c r="CF142" s="94"/>
      <c r="CG142" s="94"/>
      <c r="CH142" s="94"/>
      <c r="CI142" s="94"/>
      <c r="CJ142" s="94"/>
      <c r="CK142" s="94"/>
      <c r="CL142" s="94"/>
      <c r="CM142" s="94"/>
      <c r="CN142" s="94"/>
      <c r="CO142" s="94"/>
      <c r="CP142" s="94"/>
      <c r="CQ142" s="94"/>
      <c r="CR142" s="94"/>
      <c r="CS142" s="94"/>
      <c r="CT142" s="94"/>
      <c r="CU142" s="94"/>
      <c r="CV142" s="94"/>
      <c r="CW142" s="94"/>
      <c r="CX142" s="94"/>
      <c r="CY142" s="94"/>
      <c r="CZ142" s="94"/>
      <c r="DA142" s="94"/>
      <c r="DB142" s="94"/>
      <c r="DC142" s="94"/>
      <c r="DD142" s="94"/>
      <c r="DE142" s="94"/>
      <c r="DF142" s="94"/>
      <c r="DG142" s="94"/>
      <c r="DH142" s="94"/>
      <c r="DI142" s="94"/>
      <c r="DJ142" s="94"/>
      <c r="DK142" s="94"/>
      <c r="DL142" s="94"/>
    </row>
    <row r="143" spans="10:116" s="96" customFormat="1" ht="14" x14ac:dyDescent="0.15"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4"/>
      <c r="BZ143" s="94"/>
      <c r="CA143" s="94"/>
      <c r="CB143" s="94"/>
      <c r="CC143" s="94"/>
      <c r="CD143" s="94"/>
      <c r="CE143" s="94"/>
      <c r="CF143" s="94"/>
      <c r="CG143" s="94"/>
      <c r="CH143" s="94"/>
      <c r="CI143" s="94"/>
      <c r="CJ143" s="94"/>
      <c r="CK143" s="94"/>
      <c r="CL143" s="94"/>
      <c r="CM143" s="94"/>
      <c r="CN143" s="94"/>
      <c r="CO143" s="94"/>
      <c r="CP143" s="94"/>
      <c r="CQ143" s="94"/>
      <c r="CR143" s="94"/>
      <c r="CS143" s="94"/>
      <c r="CT143" s="94"/>
      <c r="CU143" s="94"/>
      <c r="CV143" s="94"/>
      <c r="CW143" s="94"/>
      <c r="CX143" s="94"/>
      <c r="CY143" s="94"/>
      <c r="CZ143" s="94"/>
      <c r="DA143" s="94"/>
      <c r="DB143" s="94"/>
      <c r="DC143" s="94"/>
      <c r="DD143" s="94"/>
      <c r="DE143" s="94"/>
      <c r="DF143" s="94"/>
      <c r="DG143" s="94"/>
      <c r="DH143" s="94"/>
      <c r="DI143" s="94"/>
      <c r="DJ143" s="94"/>
      <c r="DK143" s="94"/>
      <c r="DL143" s="94"/>
    </row>
    <row r="144" spans="10:116" s="96" customFormat="1" ht="14" x14ac:dyDescent="0.15"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4"/>
      <c r="BL144" s="94"/>
      <c r="BM144" s="94"/>
      <c r="BN144" s="94"/>
      <c r="BO144" s="94"/>
      <c r="BP144" s="94"/>
      <c r="BQ144" s="94"/>
      <c r="BR144" s="94"/>
      <c r="BS144" s="94"/>
      <c r="BT144" s="94"/>
      <c r="BU144" s="94"/>
      <c r="BV144" s="94"/>
      <c r="BW144" s="94"/>
      <c r="BX144" s="94"/>
      <c r="BY144" s="94"/>
      <c r="BZ144" s="94"/>
      <c r="CA144" s="94"/>
      <c r="CB144" s="94"/>
      <c r="CC144" s="94"/>
      <c r="CD144" s="94"/>
      <c r="CE144" s="94"/>
      <c r="CF144" s="94"/>
      <c r="CG144" s="94"/>
      <c r="CH144" s="94"/>
      <c r="CI144" s="94"/>
      <c r="CJ144" s="94"/>
      <c r="CK144" s="94"/>
      <c r="CL144" s="94"/>
      <c r="CM144" s="94"/>
      <c r="CN144" s="94"/>
      <c r="CO144" s="94"/>
      <c r="CP144" s="94"/>
      <c r="CQ144" s="94"/>
      <c r="CR144" s="94"/>
      <c r="CS144" s="94"/>
      <c r="CT144" s="94"/>
      <c r="CU144" s="94"/>
      <c r="CV144" s="94"/>
      <c r="CW144" s="94"/>
      <c r="CX144" s="94"/>
      <c r="CY144" s="94"/>
      <c r="CZ144" s="94"/>
      <c r="DA144" s="94"/>
      <c r="DB144" s="94"/>
      <c r="DC144" s="94"/>
      <c r="DD144" s="94"/>
      <c r="DE144" s="94"/>
      <c r="DF144" s="94"/>
      <c r="DG144" s="94"/>
      <c r="DH144" s="94"/>
      <c r="DI144" s="94"/>
      <c r="DJ144" s="94"/>
      <c r="DK144" s="94"/>
      <c r="DL144" s="94"/>
    </row>
    <row r="145" spans="10:116" s="96" customFormat="1" ht="14" x14ac:dyDescent="0.15"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4"/>
      <c r="BN145" s="94"/>
      <c r="BO145" s="94"/>
      <c r="BP145" s="94"/>
      <c r="BQ145" s="94"/>
      <c r="BR145" s="94"/>
      <c r="BS145" s="94"/>
      <c r="BT145" s="94"/>
      <c r="BU145" s="94"/>
      <c r="BV145" s="94"/>
      <c r="BW145" s="94"/>
      <c r="BX145" s="94"/>
      <c r="BY145" s="94"/>
      <c r="BZ145" s="94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4"/>
      <c r="CM145" s="94"/>
      <c r="CN145" s="94"/>
      <c r="CO145" s="94"/>
      <c r="CP145" s="94"/>
      <c r="CQ145" s="94"/>
      <c r="CR145" s="94"/>
      <c r="CS145" s="94"/>
      <c r="CT145" s="94"/>
      <c r="CU145" s="94"/>
      <c r="CV145" s="94"/>
      <c r="CW145" s="94"/>
      <c r="CX145" s="94"/>
      <c r="CY145" s="94"/>
      <c r="CZ145" s="94"/>
      <c r="DA145" s="94"/>
      <c r="DB145" s="94"/>
      <c r="DC145" s="94"/>
      <c r="DD145" s="94"/>
      <c r="DE145" s="94"/>
      <c r="DF145" s="94"/>
      <c r="DG145" s="94"/>
      <c r="DH145" s="94"/>
      <c r="DI145" s="94"/>
      <c r="DJ145" s="94"/>
      <c r="DK145" s="94"/>
      <c r="DL145" s="94"/>
    </row>
    <row r="146" spans="10:116" s="96" customFormat="1" ht="14" x14ac:dyDescent="0.15"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94"/>
      <c r="BK146" s="94"/>
      <c r="BL146" s="94"/>
      <c r="BM146" s="94"/>
      <c r="BN146" s="94"/>
      <c r="BO146" s="94"/>
      <c r="BP146" s="94"/>
      <c r="BQ146" s="94"/>
      <c r="BR146" s="94"/>
      <c r="BS146" s="94"/>
      <c r="BT146" s="94"/>
      <c r="BU146" s="94"/>
      <c r="BV146" s="94"/>
      <c r="BW146" s="94"/>
      <c r="BX146" s="94"/>
      <c r="BY146" s="94"/>
      <c r="BZ146" s="94"/>
      <c r="CA146" s="94"/>
      <c r="CB146" s="94"/>
      <c r="CC146" s="94"/>
      <c r="CD146" s="94"/>
      <c r="CE146" s="94"/>
      <c r="CF146" s="94"/>
      <c r="CG146" s="94"/>
      <c r="CH146" s="94"/>
      <c r="CI146" s="94"/>
      <c r="CJ146" s="94"/>
      <c r="CK146" s="94"/>
      <c r="CL146" s="94"/>
      <c r="CM146" s="94"/>
      <c r="CN146" s="94"/>
      <c r="CO146" s="94"/>
      <c r="CP146" s="94"/>
      <c r="CQ146" s="94"/>
      <c r="CR146" s="94"/>
      <c r="CS146" s="94"/>
      <c r="CT146" s="94"/>
      <c r="CU146" s="94"/>
      <c r="CV146" s="94"/>
      <c r="CW146" s="94"/>
      <c r="CX146" s="94"/>
      <c r="CY146" s="94"/>
      <c r="CZ146" s="94"/>
      <c r="DA146" s="94"/>
      <c r="DB146" s="94"/>
      <c r="DC146" s="94"/>
      <c r="DD146" s="94"/>
      <c r="DE146" s="94"/>
      <c r="DF146" s="94"/>
      <c r="DG146" s="94"/>
      <c r="DH146" s="94"/>
      <c r="DI146" s="94"/>
      <c r="DJ146" s="94"/>
      <c r="DK146" s="94"/>
      <c r="DL146" s="94"/>
    </row>
    <row r="147" spans="10:116" s="96" customFormat="1" ht="14" x14ac:dyDescent="0.15"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4"/>
      <c r="BZ147" s="94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4"/>
      <c r="CM147" s="94"/>
      <c r="CN147" s="94"/>
      <c r="CO147" s="94"/>
      <c r="CP147" s="94"/>
      <c r="CQ147" s="94"/>
      <c r="CR147" s="94"/>
      <c r="CS147" s="94"/>
      <c r="CT147" s="94"/>
      <c r="CU147" s="94"/>
      <c r="CV147" s="94"/>
      <c r="CW147" s="94"/>
      <c r="CX147" s="94"/>
      <c r="CY147" s="94"/>
      <c r="CZ147" s="94"/>
      <c r="DA147" s="94"/>
      <c r="DB147" s="94"/>
      <c r="DC147" s="94"/>
      <c r="DD147" s="94"/>
      <c r="DE147" s="94"/>
      <c r="DF147" s="94"/>
      <c r="DG147" s="94"/>
      <c r="DH147" s="94"/>
      <c r="DI147" s="94"/>
      <c r="DJ147" s="94"/>
      <c r="DK147" s="94"/>
      <c r="DL147" s="94"/>
    </row>
    <row r="148" spans="10:116" s="96" customFormat="1" ht="14" x14ac:dyDescent="0.15"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4"/>
      <c r="CM148" s="94"/>
      <c r="CN148" s="94"/>
      <c r="CO148" s="94"/>
      <c r="CP148" s="94"/>
      <c r="CQ148" s="94"/>
      <c r="CR148" s="94"/>
      <c r="CS148" s="94"/>
      <c r="CT148" s="94"/>
      <c r="CU148" s="94"/>
      <c r="CV148" s="94"/>
      <c r="CW148" s="94"/>
      <c r="CX148" s="94"/>
      <c r="CY148" s="94"/>
      <c r="CZ148" s="94"/>
      <c r="DA148" s="94"/>
      <c r="DB148" s="94"/>
      <c r="DC148" s="94"/>
      <c r="DD148" s="94"/>
      <c r="DE148" s="94"/>
      <c r="DF148" s="94"/>
      <c r="DG148" s="94"/>
      <c r="DH148" s="94"/>
      <c r="DI148" s="94"/>
      <c r="DJ148" s="94"/>
      <c r="DK148" s="94"/>
      <c r="DL148" s="94"/>
    </row>
    <row r="149" spans="10:116" s="96" customFormat="1" ht="14" x14ac:dyDescent="0.15"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4"/>
      <c r="CR149" s="94"/>
      <c r="CS149" s="94"/>
      <c r="CT149" s="94"/>
      <c r="CU149" s="94"/>
      <c r="CV149" s="94"/>
      <c r="CW149" s="94"/>
      <c r="CX149" s="94"/>
      <c r="CY149" s="94"/>
      <c r="CZ149" s="94"/>
      <c r="DA149" s="94"/>
      <c r="DB149" s="94"/>
      <c r="DC149" s="94"/>
      <c r="DD149" s="94"/>
      <c r="DE149" s="94"/>
      <c r="DF149" s="94"/>
      <c r="DG149" s="94"/>
      <c r="DH149" s="94"/>
      <c r="DI149" s="94"/>
      <c r="DJ149" s="94"/>
      <c r="DK149" s="94"/>
      <c r="DL149" s="94"/>
    </row>
    <row r="150" spans="10:116" s="96" customFormat="1" ht="14" x14ac:dyDescent="0.15"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4"/>
      <c r="CR150" s="94"/>
      <c r="CS150" s="94"/>
      <c r="CT150" s="94"/>
      <c r="CU150" s="94"/>
      <c r="CV150" s="94"/>
      <c r="CW150" s="94"/>
      <c r="CX150" s="94"/>
      <c r="CY150" s="94"/>
      <c r="CZ150" s="94"/>
      <c r="DA150" s="94"/>
      <c r="DB150" s="94"/>
      <c r="DC150" s="94"/>
      <c r="DD150" s="94"/>
      <c r="DE150" s="94"/>
      <c r="DF150" s="94"/>
      <c r="DG150" s="94"/>
      <c r="DH150" s="94"/>
      <c r="DI150" s="94"/>
      <c r="DJ150" s="94"/>
      <c r="DK150" s="94"/>
      <c r="DL150" s="94"/>
    </row>
    <row r="151" spans="10:116" s="96" customFormat="1" ht="14" x14ac:dyDescent="0.15"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4"/>
      <c r="BZ151" s="94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4"/>
      <c r="CM151" s="94"/>
      <c r="CN151" s="94"/>
      <c r="CO151" s="94"/>
      <c r="CP151" s="94"/>
      <c r="CQ151" s="94"/>
      <c r="CR151" s="94"/>
      <c r="CS151" s="94"/>
      <c r="CT151" s="94"/>
      <c r="CU151" s="94"/>
      <c r="CV151" s="94"/>
      <c r="CW151" s="94"/>
      <c r="CX151" s="94"/>
      <c r="CY151" s="94"/>
      <c r="CZ151" s="94"/>
      <c r="DA151" s="94"/>
      <c r="DB151" s="94"/>
      <c r="DC151" s="94"/>
      <c r="DD151" s="94"/>
      <c r="DE151" s="94"/>
      <c r="DF151" s="94"/>
      <c r="DG151" s="94"/>
      <c r="DH151" s="94"/>
      <c r="DI151" s="94"/>
      <c r="DJ151" s="94"/>
      <c r="DK151" s="94"/>
      <c r="DL151" s="94"/>
    </row>
    <row r="152" spans="10:116" s="96" customFormat="1" ht="14" x14ac:dyDescent="0.15"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4"/>
      <c r="BZ152" s="94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4"/>
      <c r="CM152" s="94"/>
      <c r="CN152" s="94"/>
      <c r="CO152" s="94"/>
      <c r="CP152" s="94"/>
      <c r="CQ152" s="94"/>
      <c r="CR152" s="94"/>
      <c r="CS152" s="94"/>
      <c r="CT152" s="94"/>
      <c r="CU152" s="94"/>
      <c r="CV152" s="94"/>
      <c r="CW152" s="94"/>
      <c r="CX152" s="94"/>
      <c r="CY152" s="94"/>
      <c r="CZ152" s="94"/>
      <c r="DA152" s="94"/>
      <c r="DB152" s="94"/>
      <c r="DC152" s="94"/>
      <c r="DD152" s="94"/>
      <c r="DE152" s="94"/>
      <c r="DF152" s="94"/>
      <c r="DG152" s="94"/>
      <c r="DH152" s="94"/>
      <c r="DI152" s="94"/>
      <c r="DJ152" s="94"/>
      <c r="DK152" s="94"/>
      <c r="DL152" s="94"/>
    </row>
    <row r="153" spans="10:116" s="96" customFormat="1" ht="14" x14ac:dyDescent="0.15"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4"/>
      <c r="BN153" s="94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4"/>
      <c r="BZ153" s="94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4"/>
      <c r="CM153" s="94"/>
      <c r="CN153" s="94"/>
      <c r="CO153" s="94"/>
      <c r="CP153" s="94"/>
      <c r="CQ153" s="94"/>
      <c r="CR153" s="94"/>
      <c r="CS153" s="94"/>
      <c r="CT153" s="94"/>
      <c r="CU153" s="94"/>
      <c r="CV153" s="94"/>
      <c r="CW153" s="94"/>
      <c r="CX153" s="94"/>
      <c r="CY153" s="94"/>
      <c r="CZ153" s="94"/>
      <c r="DA153" s="94"/>
      <c r="DB153" s="94"/>
      <c r="DC153" s="94"/>
      <c r="DD153" s="94"/>
      <c r="DE153" s="94"/>
      <c r="DF153" s="94"/>
      <c r="DG153" s="94"/>
      <c r="DH153" s="94"/>
      <c r="DI153" s="94"/>
      <c r="DJ153" s="94"/>
      <c r="DK153" s="94"/>
      <c r="DL153" s="94"/>
    </row>
    <row r="154" spans="10:116" s="96" customFormat="1" ht="14" x14ac:dyDescent="0.15"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4"/>
      <c r="BN154" s="94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4"/>
      <c r="BZ154" s="94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4"/>
      <c r="CM154" s="94"/>
      <c r="CN154" s="94"/>
      <c r="CO154" s="94"/>
      <c r="CP154" s="94"/>
      <c r="CQ154" s="94"/>
      <c r="CR154" s="94"/>
      <c r="CS154" s="94"/>
      <c r="CT154" s="94"/>
      <c r="CU154" s="94"/>
      <c r="CV154" s="94"/>
      <c r="CW154" s="94"/>
      <c r="CX154" s="94"/>
      <c r="CY154" s="94"/>
      <c r="CZ154" s="94"/>
      <c r="DA154" s="94"/>
      <c r="DB154" s="94"/>
      <c r="DC154" s="94"/>
      <c r="DD154" s="94"/>
      <c r="DE154" s="94"/>
      <c r="DF154" s="94"/>
      <c r="DG154" s="94"/>
      <c r="DH154" s="94"/>
      <c r="DI154" s="94"/>
      <c r="DJ154" s="94"/>
      <c r="DK154" s="94"/>
      <c r="DL154" s="94"/>
    </row>
    <row r="155" spans="10:116" s="96" customFormat="1" ht="14" x14ac:dyDescent="0.15"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4"/>
      <c r="BN155" s="94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4"/>
      <c r="BZ155" s="94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4"/>
      <c r="CM155" s="94"/>
      <c r="CN155" s="94"/>
      <c r="CO155" s="94"/>
      <c r="CP155" s="94"/>
      <c r="CQ155" s="94"/>
      <c r="CR155" s="94"/>
      <c r="CS155" s="94"/>
      <c r="CT155" s="94"/>
      <c r="CU155" s="94"/>
      <c r="CV155" s="94"/>
      <c r="CW155" s="94"/>
      <c r="CX155" s="94"/>
      <c r="CY155" s="94"/>
      <c r="CZ155" s="94"/>
      <c r="DA155" s="94"/>
      <c r="DB155" s="94"/>
      <c r="DC155" s="94"/>
      <c r="DD155" s="94"/>
      <c r="DE155" s="94"/>
      <c r="DF155" s="94"/>
      <c r="DG155" s="94"/>
      <c r="DH155" s="94"/>
      <c r="DI155" s="94"/>
      <c r="DJ155" s="94"/>
      <c r="DK155" s="94"/>
      <c r="DL155" s="94"/>
    </row>
    <row r="156" spans="10:116" s="96" customFormat="1" ht="14" x14ac:dyDescent="0.15"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4"/>
      <c r="BN156" s="94"/>
      <c r="BO156" s="94"/>
      <c r="BP156" s="94"/>
      <c r="BQ156" s="94"/>
      <c r="BR156" s="94"/>
      <c r="BS156" s="94"/>
      <c r="BT156" s="94"/>
      <c r="BU156" s="94"/>
      <c r="BV156" s="94"/>
      <c r="BW156" s="94"/>
      <c r="BX156" s="94"/>
      <c r="BY156" s="94"/>
      <c r="BZ156" s="94"/>
      <c r="CA156" s="94"/>
      <c r="CB156" s="94"/>
      <c r="CC156" s="94"/>
      <c r="CD156" s="94"/>
      <c r="CE156" s="94"/>
      <c r="CF156" s="94"/>
      <c r="CG156" s="94"/>
      <c r="CH156" s="94"/>
      <c r="CI156" s="94"/>
      <c r="CJ156" s="94"/>
      <c r="CK156" s="94"/>
      <c r="CL156" s="94"/>
      <c r="CM156" s="94"/>
      <c r="CN156" s="94"/>
      <c r="CO156" s="94"/>
      <c r="CP156" s="94"/>
      <c r="CQ156" s="94"/>
      <c r="CR156" s="94"/>
      <c r="CS156" s="94"/>
      <c r="CT156" s="94"/>
      <c r="CU156" s="94"/>
      <c r="CV156" s="94"/>
      <c r="CW156" s="94"/>
      <c r="CX156" s="94"/>
      <c r="CY156" s="94"/>
      <c r="CZ156" s="94"/>
      <c r="DA156" s="94"/>
      <c r="DB156" s="94"/>
      <c r="DC156" s="94"/>
      <c r="DD156" s="94"/>
      <c r="DE156" s="94"/>
      <c r="DF156" s="94"/>
      <c r="DG156" s="94"/>
      <c r="DH156" s="94"/>
      <c r="DI156" s="94"/>
      <c r="DJ156" s="94"/>
      <c r="DK156" s="94"/>
      <c r="DL156" s="94"/>
    </row>
    <row r="157" spans="10:116" s="96" customFormat="1" ht="14" x14ac:dyDescent="0.15"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4"/>
      <c r="BZ157" s="94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4"/>
      <c r="CM157" s="94"/>
      <c r="CN157" s="94"/>
      <c r="CO157" s="94"/>
      <c r="CP157" s="94"/>
      <c r="CQ157" s="94"/>
      <c r="CR157" s="94"/>
      <c r="CS157" s="94"/>
      <c r="CT157" s="94"/>
      <c r="CU157" s="94"/>
      <c r="CV157" s="94"/>
      <c r="CW157" s="94"/>
      <c r="CX157" s="94"/>
      <c r="CY157" s="94"/>
      <c r="CZ157" s="94"/>
      <c r="DA157" s="94"/>
      <c r="DB157" s="94"/>
      <c r="DC157" s="94"/>
      <c r="DD157" s="94"/>
      <c r="DE157" s="94"/>
      <c r="DF157" s="94"/>
      <c r="DG157" s="94"/>
      <c r="DH157" s="94"/>
      <c r="DI157" s="94"/>
      <c r="DJ157" s="94"/>
      <c r="DK157" s="94"/>
      <c r="DL157" s="94"/>
    </row>
    <row r="158" spans="10:116" s="96" customFormat="1" ht="14" x14ac:dyDescent="0.15"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4"/>
      <c r="BN158" s="94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4"/>
      <c r="BZ158" s="94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4"/>
      <c r="CM158" s="94"/>
      <c r="CN158" s="94"/>
      <c r="CO158" s="94"/>
      <c r="CP158" s="94"/>
      <c r="CQ158" s="94"/>
      <c r="CR158" s="94"/>
      <c r="CS158" s="94"/>
      <c r="CT158" s="94"/>
      <c r="CU158" s="94"/>
      <c r="CV158" s="94"/>
      <c r="CW158" s="94"/>
      <c r="CX158" s="94"/>
      <c r="CY158" s="94"/>
      <c r="CZ158" s="94"/>
      <c r="DA158" s="94"/>
      <c r="DB158" s="94"/>
      <c r="DC158" s="94"/>
      <c r="DD158" s="94"/>
      <c r="DE158" s="94"/>
      <c r="DF158" s="94"/>
      <c r="DG158" s="94"/>
      <c r="DH158" s="94"/>
      <c r="DI158" s="94"/>
      <c r="DJ158" s="94"/>
      <c r="DK158" s="94"/>
      <c r="DL158" s="94"/>
    </row>
    <row r="159" spans="10:116" s="96" customFormat="1" ht="14" x14ac:dyDescent="0.15"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4"/>
      <c r="BL159" s="94"/>
      <c r="BM159" s="94"/>
      <c r="BN159" s="94"/>
      <c r="BO159" s="94"/>
      <c r="BP159" s="94"/>
      <c r="BQ159" s="94"/>
      <c r="BR159" s="94"/>
      <c r="BS159" s="94"/>
      <c r="BT159" s="94"/>
      <c r="BU159" s="94"/>
      <c r="BV159" s="94"/>
      <c r="BW159" s="94"/>
      <c r="BX159" s="94"/>
      <c r="BY159" s="94"/>
      <c r="BZ159" s="94"/>
      <c r="CA159" s="94"/>
      <c r="CB159" s="94"/>
      <c r="CC159" s="94"/>
      <c r="CD159" s="94"/>
      <c r="CE159" s="94"/>
      <c r="CF159" s="94"/>
      <c r="CG159" s="94"/>
      <c r="CH159" s="94"/>
      <c r="CI159" s="94"/>
      <c r="CJ159" s="94"/>
      <c r="CK159" s="94"/>
      <c r="CL159" s="94"/>
      <c r="CM159" s="94"/>
      <c r="CN159" s="94"/>
      <c r="CO159" s="94"/>
      <c r="CP159" s="94"/>
      <c r="CQ159" s="94"/>
      <c r="CR159" s="94"/>
      <c r="CS159" s="94"/>
      <c r="CT159" s="94"/>
      <c r="CU159" s="94"/>
      <c r="CV159" s="94"/>
      <c r="CW159" s="94"/>
      <c r="CX159" s="94"/>
      <c r="CY159" s="94"/>
      <c r="CZ159" s="94"/>
      <c r="DA159" s="94"/>
      <c r="DB159" s="94"/>
      <c r="DC159" s="94"/>
      <c r="DD159" s="94"/>
      <c r="DE159" s="94"/>
      <c r="DF159" s="94"/>
      <c r="DG159" s="94"/>
      <c r="DH159" s="94"/>
      <c r="DI159" s="94"/>
      <c r="DJ159" s="94"/>
      <c r="DK159" s="94"/>
      <c r="DL159" s="94"/>
    </row>
    <row r="160" spans="10:116" s="96" customFormat="1" ht="14" x14ac:dyDescent="0.15"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4"/>
      <c r="BN160" s="94"/>
      <c r="BO160" s="94"/>
      <c r="BP160" s="94"/>
      <c r="BQ160" s="94"/>
      <c r="BR160" s="94"/>
      <c r="BS160" s="94"/>
      <c r="BT160" s="94"/>
      <c r="BU160" s="94"/>
      <c r="BV160" s="94"/>
      <c r="BW160" s="94"/>
      <c r="BX160" s="94"/>
      <c r="BY160" s="94"/>
      <c r="BZ160" s="94"/>
      <c r="CA160" s="94"/>
      <c r="CB160" s="94"/>
      <c r="CC160" s="94"/>
      <c r="CD160" s="94"/>
      <c r="CE160" s="94"/>
      <c r="CF160" s="94"/>
      <c r="CG160" s="94"/>
      <c r="CH160" s="94"/>
      <c r="CI160" s="94"/>
      <c r="CJ160" s="94"/>
      <c r="CK160" s="94"/>
      <c r="CL160" s="94"/>
      <c r="CM160" s="94"/>
      <c r="CN160" s="94"/>
      <c r="CO160" s="94"/>
      <c r="CP160" s="94"/>
      <c r="CQ160" s="94"/>
      <c r="CR160" s="94"/>
      <c r="CS160" s="94"/>
      <c r="CT160" s="94"/>
      <c r="CU160" s="94"/>
      <c r="CV160" s="94"/>
      <c r="CW160" s="94"/>
      <c r="CX160" s="94"/>
      <c r="CY160" s="94"/>
      <c r="CZ160" s="94"/>
      <c r="DA160" s="94"/>
      <c r="DB160" s="94"/>
      <c r="DC160" s="94"/>
      <c r="DD160" s="94"/>
      <c r="DE160" s="94"/>
      <c r="DF160" s="94"/>
      <c r="DG160" s="94"/>
      <c r="DH160" s="94"/>
      <c r="DI160" s="94"/>
      <c r="DJ160" s="94"/>
      <c r="DK160" s="94"/>
      <c r="DL160" s="94"/>
    </row>
    <row r="161" spans="10:116" s="96" customFormat="1" ht="14" x14ac:dyDescent="0.15"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4"/>
      <c r="BN161" s="94"/>
      <c r="BO161" s="94"/>
      <c r="BP161" s="94"/>
      <c r="BQ161" s="94"/>
      <c r="BR161" s="94"/>
      <c r="BS161" s="94"/>
      <c r="BT161" s="94"/>
      <c r="BU161" s="94"/>
      <c r="BV161" s="94"/>
      <c r="BW161" s="94"/>
      <c r="BX161" s="94"/>
      <c r="BY161" s="94"/>
      <c r="BZ161" s="94"/>
      <c r="CA161" s="94"/>
      <c r="CB161" s="94"/>
      <c r="CC161" s="94"/>
      <c r="CD161" s="94"/>
      <c r="CE161" s="94"/>
      <c r="CF161" s="94"/>
      <c r="CG161" s="94"/>
      <c r="CH161" s="94"/>
      <c r="CI161" s="94"/>
      <c r="CJ161" s="94"/>
      <c r="CK161" s="94"/>
      <c r="CL161" s="94"/>
      <c r="CM161" s="94"/>
      <c r="CN161" s="94"/>
      <c r="CO161" s="94"/>
      <c r="CP161" s="94"/>
      <c r="CQ161" s="94"/>
      <c r="CR161" s="94"/>
      <c r="CS161" s="94"/>
      <c r="CT161" s="94"/>
      <c r="CU161" s="94"/>
      <c r="CV161" s="94"/>
      <c r="CW161" s="94"/>
      <c r="CX161" s="94"/>
      <c r="CY161" s="94"/>
      <c r="CZ161" s="94"/>
      <c r="DA161" s="94"/>
      <c r="DB161" s="94"/>
      <c r="DC161" s="94"/>
      <c r="DD161" s="94"/>
      <c r="DE161" s="94"/>
      <c r="DF161" s="94"/>
      <c r="DG161" s="94"/>
      <c r="DH161" s="94"/>
      <c r="DI161" s="94"/>
      <c r="DJ161" s="94"/>
      <c r="DK161" s="94"/>
      <c r="DL161" s="94"/>
    </row>
    <row r="162" spans="10:116" s="96" customFormat="1" ht="14" x14ac:dyDescent="0.15"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  <c r="BK162" s="94"/>
      <c r="BL162" s="94"/>
      <c r="BM162" s="94"/>
      <c r="BN162" s="94"/>
      <c r="BO162" s="94"/>
      <c r="BP162" s="94"/>
      <c r="BQ162" s="94"/>
      <c r="BR162" s="94"/>
      <c r="BS162" s="94"/>
      <c r="BT162" s="94"/>
      <c r="BU162" s="94"/>
      <c r="BV162" s="94"/>
      <c r="BW162" s="94"/>
      <c r="BX162" s="94"/>
      <c r="BY162" s="94"/>
      <c r="BZ162" s="94"/>
      <c r="CA162" s="94"/>
      <c r="CB162" s="94"/>
      <c r="CC162" s="94"/>
      <c r="CD162" s="94"/>
      <c r="CE162" s="94"/>
      <c r="CF162" s="94"/>
      <c r="CG162" s="94"/>
      <c r="CH162" s="94"/>
      <c r="CI162" s="94"/>
      <c r="CJ162" s="94"/>
      <c r="CK162" s="94"/>
      <c r="CL162" s="94"/>
      <c r="CM162" s="94"/>
      <c r="CN162" s="94"/>
      <c r="CO162" s="94"/>
      <c r="CP162" s="94"/>
      <c r="CQ162" s="94"/>
      <c r="CR162" s="94"/>
      <c r="CS162" s="94"/>
      <c r="CT162" s="94"/>
      <c r="CU162" s="94"/>
      <c r="CV162" s="94"/>
      <c r="CW162" s="94"/>
      <c r="CX162" s="94"/>
      <c r="CY162" s="94"/>
      <c r="CZ162" s="94"/>
      <c r="DA162" s="94"/>
      <c r="DB162" s="94"/>
      <c r="DC162" s="94"/>
      <c r="DD162" s="94"/>
      <c r="DE162" s="94"/>
      <c r="DF162" s="94"/>
      <c r="DG162" s="94"/>
      <c r="DH162" s="94"/>
      <c r="DI162" s="94"/>
      <c r="DJ162" s="94"/>
      <c r="DK162" s="94"/>
      <c r="DL162" s="94"/>
    </row>
    <row r="163" spans="10:116" s="96" customFormat="1" ht="14" x14ac:dyDescent="0.15"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4"/>
      <c r="BL163" s="94"/>
      <c r="BM163" s="94"/>
      <c r="BN163" s="94"/>
      <c r="BO163" s="94"/>
      <c r="BP163" s="94"/>
      <c r="BQ163" s="94"/>
      <c r="BR163" s="94"/>
      <c r="BS163" s="94"/>
      <c r="BT163" s="94"/>
      <c r="BU163" s="94"/>
      <c r="BV163" s="94"/>
      <c r="BW163" s="94"/>
      <c r="BX163" s="94"/>
      <c r="BY163" s="94"/>
      <c r="BZ163" s="94"/>
      <c r="CA163" s="94"/>
      <c r="CB163" s="94"/>
      <c r="CC163" s="94"/>
      <c r="CD163" s="94"/>
      <c r="CE163" s="94"/>
      <c r="CF163" s="94"/>
      <c r="CG163" s="94"/>
      <c r="CH163" s="94"/>
      <c r="CI163" s="94"/>
      <c r="CJ163" s="94"/>
      <c r="CK163" s="94"/>
      <c r="CL163" s="94"/>
      <c r="CM163" s="94"/>
      <c r="CN163" s="94"/>
      <c r="CO163" s="94"/>
      <c r="CP163" s="94"/>
      <c r="CQ163" s="94"/>
      <c r="CR163" s="94"/>
      <c r="CS163" s="94"/>
      <c r="CT163" s="94"/>
      <c r="CU163" s="94"/>
      <c r="CV163" s="94"/>
      <c r="CW163" s="94"/>
      <c r="CX163" s="94"/>
      <c r="CY163" s="94"/>
      <c r="CZ163" s="94"/>
      <c r="DA163" s="94"/>
      <c r="DB163" s="94"/>
      <c r="DC163" s="94"/>
      <c r="DD163" s="94"/>
      <c r="DE163" s="94"/>
      <c r="DF163" s="94"/>
      <c r="DG163" s="94"/>
      <c r="DH163" s="94"/>
      <c r="DI163" s="94"/>
      <c r="DJ163" s="94"/>
      <c r="DK163" s="94"/>
      <c r="DL163" s="94"/>
    </row>
    <row r="164" spans="10:116" s="96" customFormat="1" ht="14" x14ac:dyDescent="0.15"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4"/>
      <c r="BL164" s="94"/>
      <c r="BM164" s="94"/>
      <c r="BN164" s="94"/>
      <c r="BO164" s="94"/>
      <c r="BP164" s="94"/>
      <c r="BQ164" s="94"/>
      <c r="BR164" s="94"/>
      <c r="BS164" s="94"/>
      <c r="BT164" s="94"/>
      <c r="BU164" s="94"/>
      <c r="BV164" s="94"/>
      <c r="BW164" s="94"/>
      <c r="BX164" s="94"/>
      <c r="BY164" s="94"/>
      <c r="BZ164" s="94"/>
      <c r="CA164" s="94"/>
      <c r="CB164" s="94"/>
      <c r="CC164" s="94"/>
      <c r="CD164" s="94"/>
      <c r="CE164" s="94"/>
      <c r="CF164" s="94"/>
      <c r="CG164" s="94"/>
      <c r="CH164" s="94"/>
      <c r="CI164" s="94"/>
      <c r="CJ164" s="94"/>
      <c r="CK164" s="94"/>
      <c r="CL164" s="94"/>
      <c r="CM164" s="94"/>
      <c r="CN164" s="94"/>
      <c r="CO164" s="94"/>
      <c r="CP164" s="94"/>
      <c r="CQ164" s="94"/>
      <c r="CR164" s="94"/>
      <c r="CS164" s="94"/>
      <c r="CT164" s="94"/>
      <c r="CU164" s="94"/>
      <c r="CV164" s="94"/>
      <c r="CW164" s="94"/>
      <c r="CX164" s="94"/>
      <c r="CY164" s="94"/>
      <c r="CZ164" s="94"/>
      <c r="DA164" s="94"/>
      <c r="DB164" s="94"/>
      <c r="DC164" s="94"/>
      <c r="DD164" s="94"/>
      <c r="DE164" s="94"/>
      <c r="DF164" s="94"/>
      <c r="DG164" s="94"/>
      <c r="DH164" s="94"/>
      <c r="DI164" s="94"/>
      <c r="DJ164" s="94"/>
      <c r="DK164" s="94"/>
      <c r="DL164" s="94"/>
    </row>
    <row r="165" spans="10:116" s="96" customFormat="1" ht="14" x14ac:dyDescent="0.15"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4"/>
      <c r="BN165" s="94"/>
      <c r="BO165" s="94"/>
      <c r="BP165" s="94"/>
      <c r="BQ165" s="94"/>
      <c r="BR165" s="94"/>
      <c r="BS165" s="94"/>
      <c r="BT165" s="94"/>
      <c r="BU165" s="94"/>
      <c r="BV165" s="94"/>
      <c r="BW165" s="94"/>
      <c r="BX165" s="94"/>
      <c r="BY165" s="94"/>
      <c r="BZ165" s="94"/>
      <c r="CA165" s="94"/>
      <c r="CB165" s="94"/>
      <c r="CC165" s="94"/>
      <c r="CD165" s="94"/>
      <c r="CE165" s="94"/>
      <c r="CF165" s="94"/>
      <c r="CG165" s="94"/>
      <c r="CH165" s="94"/>
      <c r="CI165" s="94"/>
      <c r="CJ165" s="94"/>
      <c r="CK165" s="94"/>
      <c r="CL165" s="94"/>
      <c r="CM165" s="94"/>
      <c r="CN165" s="94"/>
      <c r="CO165" s="94"/>
      <c r="CP165" s="94"/>
      <c r="CQ165" s="94"/>
      <c r="CR165" s="94"/>
      <c r="CS165" s="94"/>
      <c r="CT165" s="94"/>
      <c r="CU165" s="94"/>
      <c r="CV165" s="94"/>
      <c r="CW165" s="94"/>
      <c r="CX165" s="94"/>
      <c r="CY165" s="94"/>
      <c r="CZ165" s="94"/>
      <c r="DA165" s="94"/>
      <c r="DB165" s="94"/>
      <c r="DC165" s="94"/>
      <c r="DD165" s="94"/>
      <c r="DE165" s="94"/>
      <c r="DF165" s="94"/>
      <c r="DG165" s="94"/>
      <c r="DH165" s="94"/>
      <c r="DI165" s="94"/>
      <c r="DJ165" s="94"/>
      <c r="DK165" s="94"/>
      <c r="DL165" s="94"/>
    </row>
    <row r="166" spans="10:116" s="96" customFormat="1" ht="14" x14ac:dyDescent="0.15"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4"/>
      <c r="BN166" s="94"/>
      <c r="BO166" s="94"/>
      <c r="BP166" s="94"/>
      <c r="BQ166" s="94"/>
      <c r="BR166" s="94"/>
      <c r="BS166" s="94"/>
      <c r="BT166" s="94"/>
      <c r="BU166" s="94"/>
      <c r="BV166" s="94"/>
      <c r="BW166" s="94"/>
      <c r="BX166" s="94"/>
      <c r="BY166" s="94"/>
      <c r="BZ166" s="94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4"/>
      <c r="CM166" s="94"/>
      <c r="CN166" s="94"/>
      <c r="CO166" s="94"/>
      <c r="CP166" s="94"/>
      <c r="CQ166" s="94"/>
      <c r="CR166" s="94"/>
      <c r="CS166" s="94"/>
      <c r="CT166" s="94"/>
      <c r="CU166" s="94"/>
      <c r="CV166" s="94"/>
      <c r="CW166" s="94"/>
      <c r="CX166" s="94"/>
      <c r="CY166" s="94"/>
      <c r="CZ166" s="94"/>
      <c r="DA166" s="94"/>
      <c r="DB166" s="94"/>
      <c r="DC166" s="94"/>
      <c r="DD166" s="94"/>
      <c r="DE166" s="94"/>
      <c r="DF166" s="94"/>
      <c r="DG166" s="94"/>
      <c r="DH166" s="94"/>
      <c r="DI166" s="94"/>
      <c r="DJ166" s="94"/>
      <c r="DK166" s="94"/>
      <c r="DL166" s="94"/>
    </row>
    <row r="167" spans="10:116" s="96" customFormat="1" ht="14" x14ac:dyDescent="0.15"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4"/>
      <c r="BL167" s="94"/>
      <c r="BM167" s="94"/>
      <c r="BN167" s="94"/>
      <c r="BO167" s="94"/>
      <c r="BP167" s="94"/>
      <c r="BQ167" s="94"/>
      <c r="BR167" s="94"/>
      <c r="BS167" s="94"/>
      <c r="BT167" s="94"/>
      <c r="BU167" s="94"/>
      <c r="BV167" s="94"/>
      <c r="BW167" s="94"/>
      <c r="BX167" s="94"/>
      <c r="BY167" s="94"/>
      <c r="BZ167" s="94"/>
      <c r="CA167" s="94"/>
      <c r="CB167" s="94"/>
      <c r="CC167" s="94"/>
      <c r="CD167" s="94"/>
      <c r="CE167" s="94"/>
      <c r="CF167" s="94"/>
      <c r="CG167" s="94"/>
      <c r="CH167" s="94"/>
      <c r="CI167" s="94"/>
      <c r="CJ167" s="94"/>
      <c r="CK167" s="94"/>
      <c r="CL167" s="94"/>
      <c r="CM167" s="94"/>
      <c r="CN167" s="94"/>
      <c r="CO167" s="94"/>
      <c r="CP167" s="94"/>
      <c r="CQ167" s="94"/>
      <c r="CR167" s="94"/>
      <c r="CS167" s="94"/>
      <c r="CT167" s="94"/>
      <c r="CU167" s="94"/>
      <c r="CV167" s="94"/>
      <c r="CW167" s="94"/>
      <c r="CX167" s="94"/>
      <c r="CY167" s="94"/>
      <c r="CZ167" s="94"/>
      <c r="DA167" s="94"/>
      <c r="DB167" s="94"/>
      <c r="DC167" s="94"/>
      <c r="DD167" s="94"/>
      <c r="DE167" s="94"/>
      <c r="DF167" s="94"/>
      <c r="DG167" s="94"/>
      <c r="DH167" s="94"/>
      <c r="DI167" s="94"/>
      <c r="DJ167" s="94"/>
      <c r="DK167" s="94"/>
      <c r="DL167" s="94"/>
    </row>
    <row r="168" spans="10:116" s="96" customFormat="1" ht="14" x14ac:dyDescent="0.15"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4"/>
      <c r="BL168" s="94"/>
      <c r="BM168" s="94"/>
      <c r="BN168" s="94"/>
      <c r="BO168" s="94"/>
      <c r="BP168" s="94"/>
      <c r="BQ168" s="94"/>
      <c r="BR168" s="94"/>
      <c r="BS168" s="94"/>
      <c r="BT168" s="94"/>
      <c r="BU168" s="94"/>
      <c r="BV168" s="94"/>
      <c r="BW168" s="94"/>
      <c r="BX168" s="94"/>
      <c r="BY168" s="94"/>
      <c r="BZ168" s="94"/>
      <c r="CA168" s="94"/>
      <c r="CB168" s="94"/>
      <c r="CC168" s="94"/>
      <c r="CD168" s="94"/>
      <c r="CE168" s="94"/>
      <c r="CF168" s="94"/>
      <c r="CG168" s="94"/>
      <c r="CH168" s="94"/>
      <c r="CI168" s="94"/>
      <c r="CJ168" s="94"/>
      <c r="CK168" s="94"/>
      <c r="CL168" s="94"/>
      <c r="CM168" s="94"/>
      <c r="CN168" s="94"/>
      <c r="CO168" s="94"/>
      <c r="CP168" s="94"/>
      <c r="CQ168" s="94"/>
      <c r="CR168" s="94"/>
      <c r="CS168" s="94"/>
      <c r="CT168" s="94"/>
      <c r="CU168" s="94"/>
      <c r="CV168" s="94"/>
      <c r="CW168" s="94"/>
      <c r="CX168" s="94"/>
      <c r="CY168" s="94"/>
      <c r="CZ168" s="94"/>
      <c r="DA168" s="94"/>
      <c r="DB168" s="94"/>
      <c r="DC168" s="94"/>
      <c r="DD168" s="94"/>
      <c r="DE168" s="94"/>
      <c r="DF168" s="94"/>
      <c r="DG168" s="94"/>
      <c r="DH168" s="94"/>
      <c r="DI168" s="94"/>
      <c r="DJ168" s="94"/>
      <c r="DK168" s="94"/>
      <c r="DL168" s="94"/>
    </row>
    <row r="169" spans="10:116" s="96" customFormat="1" ht="14" x14ac:dyDescent="0.15"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4"/>
      <c r="BN169" s="94"/>
      <c r="BO169" s="94"/>
      <c r="BP169" s="94"/>
      <c r="BQ169" s="94"/>
      <c r="BR169" s="94"/>
      <c r="BS169" s="94"/>
      <c r="BT169" s="94"/>
      <c r="BU169" s="94"/>
      <c r="BV169" s="94"/>
      <c r="BW169" s="94"/>
      <c r="BX169" s="94"/>
      <c r="BY169" s="94"/>
      <c r="BZ169" s="94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4"/>
      <c r="CM169" s="94"/>
      <c r="CN169" s="94"/>
      <c r="CO169" s="94"/>
      <c r="CP169" s="94"/>
      <c r="CQ169" s="94"/>
      <c r="CR169" s="94"/>
      <c r="CS169" s="94"/>
      <c r="CT169" s="94"/>
      <c r="CU169" s="94"/>
      <c r="CV169" s="94"/>
      <c r="CW169" s="94"/>
      <c r="CX169" s="94"/>
      <c r="CY169" s="94"/>
      <c r="CZ169" s="94"/>
      <c r="DA169" s="94"/>
      <c r="DB169" s="94"/>
      <c r="DC169" s="94"/>
      <c r="DD169" s="94"/>
      <c r="DE169" s="94"/>
      <c r="DF169" s="94"/>
      <c r="DG169" s="94"/>
      <c r="DH169" s="94"/>
      <c r="DI169" s="94"/>
      <c r="DJ169" s="94"/>
      <c r="DK169" s="94"/>
      <c r="DL169" s="94"/>
    </row>
    <row r="170" spans="10:116" s="96" customFormat="1" ht="14" x14ac:dyDescent="0.15"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4"/>
      <c r="BN170" s="94"/>
      <c r="BO170" s="94"/>
      <c r="BP170" s="94"/>
      <c r="BQ170" s="94"/>
      <c r="BR170" s="94"/>
      <c r="BS170" s="94"/>
      <c r="BT170" s="94"/>
      <c r="BU170" s="94"/>
      <c r="BV170" s="94"/>
      <c r="BW170" s="94"/>
      <c r="BX170" s="94"/>
      <c r="BY170" s="94"/>
      <c r="BZ170" s="94"/>
      <c r="CA170" s="94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4"/>
      <c r="CM170" s="94"/>
      <c r="CN170" s="94"/>
      <c r="CO170" s="94"/>
      <c r="CP170" s="94"/>
      <c r="CQ170" s="94"/>
      <c r="CR170" s="94"/>
      <c r="CS170" s="94"/>
      <c r="CT170" s="94"/>
      <c r="CU170" s="94"/>
      <c r="CV170" s="94"/>
      <c r="CW170" s="94"/>
      <c r="CX170" s="94"/>
      <c r="CY170" s="94"/>
      <c r="CZ170" s="94"/>
      <c r="DA170" s="94"/>
      <c r="DB170" s="94"/>
      <c r="DC170" s="94"/>
      <c r="DD170" s="94"/>
      <c r="DE170" s="94"/>
      <c r="DF170" s="94"/>
      <c r="DG170" s="94"/>
      <c r="DH170" s="94"/>
      <c r="DI170" s="94"/>
      <c r="DJ170" s="94"/>
      <c r="DK170" s="94"/>
      <c r="DL170" s="94"/>
    </row>
    <row r="171" spans="10:116" s="96" customFormat="1" ht="14" x14ac:dyDescent="0.15"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4"/>
      <c r="BL171" s="94"/>
      <c r="BM171" s="94"/>
      <c r="BN171" s="94"/>
      <c r="BO171" s="94"/>
      <c r="BP171" s="94"/>
      <c r="BQ171" s="94"/>
      <c r="BR171" s="94"/>
      <c r="BS171" s="94"/>
      <c r="BT171" s="94"/>
      <c r="BU171" s="94"/>
      <c r="BV171" s="94"/>
      <c r="BW171" s="94"/>
      <c r="BX171" s="94"/>
      <c r="BY171" s="94"/>
      <c r="BZ171" s="94"/>
      <c r="CA171" s="94"/>
      <c r="CB171" s="94"/>
      <c r="CC171" s="94"/>
      <c r="CD171" s="94"/>
      <c r="CE171" s="94"/>
      <c r="CF171" s="94"/>
      <c r="CG171" s="94"/>
      <c r="CH171" s="94"/>
      <c r="CI171" s="94"/>
      <c r="CJ171" s="94"/>
      <c r="CK171" s="94"/>
      <c r="CL171" s="94"/>
      <c r="CM171" s="94"/>
      <c r="CN171" s="94"/>
      <c r="CO171" s="94"/>
      <c r="CP171" s="94"/>
      <c r="CQ171" s="94"/>
      <c r="CR171" s="94"/>
      <c r="CS171" s="94"/>
      <c r="CT171" s="94"/>
      <c r="CU171" s="94"/>
      <c r="CV171" s="94"/>
      <c r="CW171" s="94"/>
      <c r="CX171" s="94"/>
      <c r="CY171" s="94"/>
      <c r="CZ171" s="94"/>
      <c r="DA171" s="94"/>
      <c r="DB171" s="94"/>
      <c r="DC171" s="94"/>
      <c r="DD171" s="94"/>
      <c r="DE171" s="94"/>
      <c r="DF171" s="94"/>
      <c r="DG171" s="94"/>
      <c r="DH171" s="94"/>
      <c r="DI171" s="94"/>
      <c r="DJ171" s="94"/>
      <c r="DK171" s="94"/>
      <c r="DL171" s="94"/>
    </row>
    <row r="172" spans="10:116" s="96" customFormat="1" ht="14" x14ac:dyDescent="0.15"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4"/>
      <c r="BN172" s="94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4"/>
      <c r="BZ172" s="94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4"/>
      <c r="CM172" s="94"/>
      <c r="CN172" s="94"/>
      <c r="CO172" s="94"/>
      <c r="CP172" s="94"/>
      <c r="CQ172" s="94"/>
      <c r="CR172" s="94"/>
      <c r="CS172" s="94"/>
      <c r="CT172" s="94"/>
      <c r="CU172" s="94"/>
      <c r="CV172" s="94"/>
      <c r="CW172" s="94"/>
      <c r="CX172" s="94"/>
      <c r="CY172" s="94"/>
      <c r="CZ172" s="94"/>
      <c r="DA172" s="94"/>
      <c r="DB172" s="94"/>
      <c r="DC172" s="94"/>
      <c r="DD172" s="94"/>
      <c r="DE172" s="94"/>
      <c r="DF172" s="94"/>
      <c r="DG172" s="94"/>
      <c r="DH172" s="94"/>
      <c r="DI172" s="94"/>
      <c r="DJ172" s="94"/>
      <c r="DK172" s="94"/>
      <c r="DL172" s="94"/>
    </row>
    <row r="173" spans="10:116" s="96" customFormat="1" ht="14" x14ac:dyDescent="0.15"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4"/>
      <c r="BL173" s="94"/>
      <c r="BM173" s="94"/>
      <c r="BN173" s="94"/>
      <c r="BO173" s="94"/>
      <c r="BP173" s="94"/>
      <c r="BQ173" s="94"/>
      <c r="BR173" s="94"/>
      <c r="BS173" s="94"/>
      <c r="BT173" s="94"/>
      <c r="BU173" s="94"/>
      <c r="BV173" s="94"/>
      <c r="BW173" s="94"/>
      <c r="BX173" s="94"/>
      <c r="BY173" s="94"/>
      <c r="BZ173" s="94"/>
      <c r="CA173" s="94"/>
      <c r="CB173" s="94"/>
      <c r="CC173" s="94"/>
      <c r="CD173" s="94"/>
      <c r="CE173" s="94"/>
      <c r="CF173" s="94"/>
      <c r="CG173" s="94"/>
      <c r="CH173" s="94"/>
      <c r="CI173" s="94"/>
      <c r="CJ173" s="94"/>
      <c r="CK173" s="94"/>
      <c r="CL173" s="94"/>
      <c r="CM173" s="94"/>
      <c r="CN173" s="94"/>
      <c r="CO173" s="94"/>
      <c r="CP173" s="94"/>
      <c r="CQ173" s="94"/>
      <c r="CR173" s="94"/>
      <c r="CS173" s="94"/>
      <c r="CT173" s="94"/>
      <c r="CU173" s="94"/>
      <c r="CV173" s="94"/>
      <c r="CW173" s="94"/>
      <c r="CX173" s="94"/>
      <c r="CY173" s="94"/>
      <c r="CZ173" s="94"/>
      <c r="DA173" s="94"/>
      <c r="DB173" s="94"/>
      <c r="DC173" s="94"/>
      <c r="DD173" s="94"/>
      <c r="DE173" s="94"/>
      <c r="DF173" s="94"/>
      <c r="DG173" s="94"/>
      <c r="DH173" s="94"/>
      <c r="DI173" s="94"/>
      <c r="DJ173" s="94"/>
      <c r="DK173" s="94"/>
      <c r="DL173" s="94"/>
    </row>
    <row r="174" spans="10:116" s="96" customFormat="1" ht="14" x14ac:dyDescent="0.15"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4"/>
      <c r="BN174" s="94"/>
      <c r="BO174" s="94"/>
      <c r="BP174" s="94"/>
      <c r="BQ174" s="94"/>
      <c r="BR174" s="94"/>
      <c r="BS174" s="94"/>
      <c r="BT174" s="94"/>
      <c r="BU174" s="94"/>
      <c r="BV174" s="94"/>
      <c r="BW174" s="94"/>
      <c r="BX174" s="94"/>
      <c r="BY174" s="94"/>
      <c r="BZ174" s="94"/>
      <c r="CA174" s="94"/>
      <c r="CB174" s="94"/>
      <c r="CC174" s="94"/>
      <c r="CD174" s="94"/>
      <c r="CE174" s="94"/>
      <c r="CF174" s="94"/>
      <c r="CG174" s="94"/>
      <c r="CH174" s="94"/>
      <c r="CI174" s="94"/>
      <c r="CJ174" s="94"/>
      <c r="CK174" s="94"/>
      <c r="CL174" s="94"/>
      <c r="CM174" s="94"/>
      <c r="CN174" s="94"/>
      <c r="CO174" s="94"/>
      <c r="CP174" s="94"/>
      <c r="CQ174" s="94"/>
      <c r="CR174" s="94"/>
      <c r="CS174" s="94"/>
      <c r="CT174" s="94"/>
      <c r="CU174" s="94"/>
      <c r="CV174" s="94"/>
      <c r="CW174" s="94"/>
      <c r="CX174" s="94"/>
      <c r="CY174" s="94"/>
      <c r="CZ174" s="94"/>
      <c r="DA174" s="94"/>
      <c r="DB174" s="94"/>
      <c r="DC174" s="94"/>
      <c r="DD174" s="94"/>
      <c r="DE174" s="94"/>
      <c r="DF174" s="94"/>
      <c r="DG174" s="94"/>
      <c r="DH174" s="94"/>
      <c r="DI174" s="94"/>
      <c r="DJ174" s="94"/>
      <c r="DK174" s="94"/>
      <c r="DL174" s="94"/>
    </row>
    <row r="175" spans="10:116" s="96" customFormat="1" ht="14" x14ac:dyDescent="0.15"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4"/>
      <c r="BL175" s="94"/>
      <c r="BM175" s="94"/>
      <c r="BN175" s="94"/>
      <c r="BO175" s="94"/>
      <c r="BP175" s="94"/>
      <c r="BQ175" s="94"/>
      <c r="BR175" s="94"/>
      <c r="BS175" s="94"/>
      <c r="BT175" s="94"/>
      <c r="BU175" s="94"/>
      <c r="BV175" s="94"/>
      <c r="BW175" s="94"/>
      <c r="BX175" s="94"/>
      <c r="BY175" s="94"/>
      <c r="BZ175" s="94"/>
      <c r="CA175" s="94"/>
      <c r="CB175" s="94"/>
      <c r="CC175" s="94"/>
      <c r="CD175" s="94"/>
      <c r="CE175" s="94"/>
      <c r="CF175" s="94"/>
      <c r="CG175" s="94"/>
      <c r="CH175" s="94"/>
      <c r="CI175" s="94"/>
      <c r="CJ175" s="94"/>
      <c r="CK175" s="94"/>
      <c r="CL175" s="94"/>
      <c r="CM175" s="94"/>
      <c r="CN175" s="94"/>
      <c r="CO175" s="94"/>
      <c r="CP175" s="94"/>
      <c r="CQ175" s="94"/>
      <c r="CR175" s="94"/>
      <c r="CS175" s="94"/>
      <c r="CT175" s="94"/>
      <c r="CU175" s="94"/>
      <c r="CV175" s="94"/>
      <c r="CW175" s="94"/>
      <c r="CX175" s="94"/>
      <c r="CY175" s="94"/>
      <c r="CZ175" s="94"/>
      <c r="DA175" s="94"/>
      <c r="DB175" s="94"/>
      <c r="DC175" s="94"/>
      <c r="DD175" s="94"/>
      <c r="DE175" s="94"/>
      <c r="DF175" s="94"/>
      <c r="DG175" s="94"/>
      <c r="DH175" s="94"/>
      <c r="DI175" s="94"/>
      <c r="DJ175" s="94"/>
      <c r="DK175" s="94"/>
      <c r="DL175" s="94"/>
    </row>
    <row r="176" spans="10:116" s="96" customFormat="1" ht="14" x14ac:dyDescent="0.15"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  <c r="BD176" s="94"/>
      <c r="BE176" s="94"/>
      <c r="BF176" s="94"/>
      <c r="BG176" s="94"/>
      <c r="BH176" s="94"/>
      <c r="BI176" s="94"/>
      <c r="BJ176" s="94"/>
      <c r="BK176" s="94"/>
      <c r="BL176" s="94"/>
      <c r="BM176" s="94"/>
      <c r="BN176" s="94"/>
      <c r="BO176" s="94"/>
      <c r="BP176" s="94"/>
      <c r="BQ176" s="94"/>
      <c r="BR176" s="94"/>
      <c r="BS176" s="94"/>
      <c r="BT176" s="94"/>
      <c r="BU176" s="94"/>
      <c r="BV176" s="94"/>
      <c r="BW176" s="94"/>
      <c r="BX176" s="94"/>
      <c r="BY176" s="94"/>
      <c r="BZ176" s="94"/>
      <c r="CA176" s="94"/>
      <c r="CB176" s="94"/>
      <c r="CC176" s="94"/>
      <c r="CD176" s="94"/>
      <c r="CE176" s="94"/>
      <c r="CF176" s="94"/>
      <c r="CG176" s="94"/>
      <c r="CH176" s="94"/>
      <c r="CI176" s="94"/>
      <c r="CJ176" s="94"/>
      <c r="CK176" s="94"/>
      <c r="CL176" s="94"/>
      <c r="CM176" s="94"/>
      <c r="CN176" s="94"/>
      <c r="CO176" s="94"/>
      <c r="CP176" s="94"/>
      <c r="CQ176" s="94"/>
      <c r="CR176" s="94"/>
      <c r="CS176" s="94"/>
      <c r="CT176" s="94"/>
      <c r="CU176" s="94"/>
      <c r="CV176" s="94"/>
      <c r="CW176" s="94"/>
      <c r="CX176" s="94"/>
      <c r="CY176" s="94"/>
      <c r="CZ176" s="94"/>
      <c r="DA176" s="94"/>
      <c r="DB176" s="94"/>
      <c r="DC176" s="94"/>
      <c r="DD176" s="94"/>
      <c r="DE176" s="94"/>
      <c r="DF176" s="94"/>
      <c r="DG176" s="94"/>
      <c r="DH176" s="94"/>
      <c r="DI176" s="94"/>
      <c r="DJ176" s="94"/>
      <c r="DK176" s="94"/>
      <c r="DL176" s="94"/>
    </row>
    <row r="177" spans="10:116" s="96" customFormat="1" ht="14" x14ac:dyDescent="0.15"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  <c r="BK177" s="94"/>
      <c r="BL177" s="94"/>
      <c r="BM177" s="94"/>
      <c r="BN177" s="94"/>
      <c r="BO177" s="94"/>
      <c r="BP177" s="94"/>
      <c r="BQ177" s="94"/>
      <c r="BR177" s="94"/>
      <c r="BS177" s="94"/>
      <c r="BT177" s="94"/>
      <c r="BU177" s="94"/>
      <c r="BV177" s="94"/>
      <c r="BW177" s="94"/>
      <c r="BX177" s="94"/>
      <c r="BY177" s="94"/>
      <c r="BZ177" s="94"/>
      <c r="CA177" s="94"/>
      <c r="CB177" s="94"/>
      <c r="CC177" s="94"/>
      <c r="CD177" s="94"/>
      <c r="CE177" s="94"/>
      <c r="CF177" s="94"/>
      <c r="CG177" s="94"/>
      <c r="CH177" s="94"/>
      <c r="CI177" s="94"/>
      <c r="CJ177" s="94"/>
      <c r="CK177" s="94"/>
      <c r="CL177" s="94"/>
      <c r="CM177" s="94"/>
      <c r="CN177" s="94"/>
      <c r="CO177" s="94"/>
      <c r="CP177" s="94"/>
      <c r="CQ177" s="94"/>
      <c r="CR177" s="94"/>
      <c r="CS177" s="94"/>
      <c r="CT177" s="94"/>
      <c r="CU177" s="94"/>
      <c r="CV177" s="94"/>
      <c r="CW177" s="94"/>
      <c r="CX177" s="94"/>
      <c r="CY177" s="94"/>
      <c r="CZ177" s="94"/>
      <c r="DA177" s="94"/>
      <c r="DB177" s="94"/>
      <c r="DC177" s="94"/>
      <c r="DD177" s="94"/>
      <c r="DE177" s="94"/>
      <c r="DF177" s="94"/>
      <c r="DG177" s="94"/>
      <c r="DH177" s="94"/>
      <c r="DI177" s="94"/>
      <c r="DJ177" s="94"/>
      <c r="DK177" s="94"/>
      <c r="DL177" s="94"/>
    </row>
    <row r="178" spans="10:116" s="96" customFormat="1" ht="14" x14ac:dyDescent="0.15"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4"/>
      <c r="BN178" s="94"/>
      <c r="BO178" s="94"/>
      <c r="BP178" s="94"/>
      <c r="BQ178" s="94"/>
      <c r="BR178" s="94"/>
      <c r="BS178" s="94"/>
      <c r="BT178" s="94"/>
      <c r="BU178" s="94"/>
      <c r="BV178" s="94"/>
      <c r="BW178" s="94"/>
      <c r="BX178" s="94"/>
      <c r="BY178" s="94"/>
      <c r="BZ178" s="94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4"/>
      <c r="CM178" s="94"/>
      <c r="CN178" s="94"/>
      <c r="CO178" s="94"/>
      <c r="CP178" s="94"/>
      <c r="CQ178" s="94"/>
      <c r="CR178" s="94"/>
      <c r="CS178" s="94"/>
      <c r="CT178" s="94"/>
      <c r="CU178" s="94"/>
      <c r="CV178" s="94"/>
      <c r="CW178" s="94"/>
      <c r="CX178" s="94"/>
      <c r="CY178" s="94"/>
      <c r="CZ178" s="94"/>
      <c r="DA178" s="94"/>
      <c r="DB178" s="94"/>
      <c r="DC178" s="94"/>
      <c r="DD178" s="94"/>
      <c r="DE178" s="94"/>
      <c r="DF178" s="94"/>
      <c r="DG178" s="94"/>
      <c r="DH178" s="94"/>
      <c r="DI178" s="94"/>
      <c r="DJ178" s="94"/>
      <c r="DK178" s="94"/>
      <c r="DL178" s="94"/>
    </row>
    <row r="179" spans="10:116" s="96" customFormat="1" ht="14" x14ac:dyDescent="0.15"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4"/>
      <c r="BN179" s="94"/>
      <c r="BO179" s="94"/>
      <c r="BP179" s="94"/>
      <c r="BQ179" s="94"/>
      <c r="BR179" s="94"/>
      <c r="BS179" s="94"/>
      <c r="BT179" s="94"/>
      <c r="BU179" s="94"/>
      <c r="BV179" s="94"/>
      <c r="BW179" s="94"/>
      <c r="BX179" s="94"/>
      <c r="BY179" s="94"/>
      <c r="BZ179" s="94"/>
      <c r="CA179" s="94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4"/>
      <c r="CM179" s="94"/>
      <c r="CN179" s="94"/>
      <c r="CO179" s="94"/>
      <c r="CP179" s="94"/>
      <c r="CQ179" s="94"/>
      <c r="CR179" s="94"/>
      <c r="CS179" s="94"/>
      <c r="CT179" s="94"/>
      <c r="CU179" s="94"/>
      <c r="CV179" s="94"/>
      <c r="CW179" s="94"/>
      <c r="CX179" s="94"/>
      <c r="CY179" s="94"/>
      <c r="CZ179" s="94"/>
      <c r="DA179" s="94"/>
      <c r="DB179" s="94"/>
      <c r="DC179" s="94"/>
      <c r="DD179" s="94"/>
      <c r="DE179" s="94"/>
      <c r="DF179" s="94"/>
      <c r="DG179" s="94"/>
      <c r="DH179" s="94"/>
      <c r="DI179" s="94"/>
      <c r="DJ179" s="94"/>
      <c r="DK179" s="94"/>
      <c r="DL179" s="94"/>
    </row>
    <row r="180" spans="10:116" s="96" customFormat="1" ht="14" x14ac:dyDescent="0.15"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4"/>
      <c r="BL180" s="94"/>
      <c r="BM180" s="94"/>
      <c r="BN180" s="94"/>
      <c r="BO180" s="94"/>
      <c r="BP180" s="94"/>
      <c r="BQ180" s="94"/>
      <c r="BR180" s="94"/>
      <c r="BS180" s="94"/>
      <c r="BT180" s="94"/>
      <c r="BU180" s="94"/>
      <c r="BV180" s="94"/>
      <c r="BW180" s="94"/>
      <c r="BX180" s="94"/>
      <c r="BY180" s="94"/>
      <c r="BZ180" s="94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4"/>
      <c r="CM180" s="94"/>
      <c r="CN180" s="94"/>
      <c r="CO180" s="94"/>
      <c r="CP180" s="94"/>
      <c r="CQ180" s="94"/>
      <c r="CR180" s="94"/>
      <c r="CS180" s="94"/>
      <c r="CT180" s="94"/>
      <c r="CU180" s="94"/>
      <c r="CV180" s="94"/>
      <c r="CW180" s="94"/>
      <c r="CX180" s="94"/>
      <c r="CY180" s="94"/>
      <c r="CZ180" s="94"/>
      <c r="DA180" s="94"/>
      <c r="DB180" s="94"/>
      <c r="DC180" s="94"/>
      <c r="DD180" s="94"/>
      <c r="DE180" s="94"/>
      <c r="DF180" s="94"/>
      <c r="DG180" s="94"/>
      <c r="DH180" s="94"/>
      <c r="DI180" s="94"/>
      <c r="DJ180" s="94"/>
      <c r="DK180" s="94"/>
      <c r="DL180" s="94"/>
    </row>
    <row r="181" spans="10:116" s="96" customFormat="1" ht="14" x14ac:dyDescent="0.15"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  <c r="BK181" s="94"/>
      <c r="BL181" s="94"/>
      <c r="BM181" s="94"/>
      <c r="BN181" s="94"/>
      <c r="BO181" s="94"/>
      <c r="BP181" s="94"/>
      <c r="BQ181" s="94"/>
      <c r="BR181" s="94"/>
      <c r="BS181" s="94"/>
      <c r="BT181" s="94"/>
      <c r="BU181" s="94"/>
      <c r="BV181" s="94"/>
      <c r="BW181" s="94"/>
      <c r="BX181" s="94"/>
      <c r="BY181" s="94"/>
      <c r="BZ181" s="94"/>
      <c r="CA181" s="94"/>
      <c r="CB181" s="94"/>
      <c r="CC181" s="94"/>
      <c r="CD181" s="94"/>
      <c r="CE181" s="94"/>
      <c r="CF181" s="94"/>
      <c r="CG181" s="94"/>
      <c r="CH181" s="94"/>
      <c r="CI181" s="94"/>
      <c r="CJ181" s="94"/>
      <c r="CK181" s="94"/>
      <c r="CL181" s="94"/>
      <c r="CM181" s="94"/>
      <c r="CN181" s="94"/>
      <c r="CO181" s="94"/>
      <c r="CP181" s="94"/>
      <c r="CQ181" s="94"/>
      <c r="CR181" s="94"/>
      <c r="CS181" s="94"/>
      <c r="CT181" s="94"/>
      <c r="CU181" s="94"/>
      <c r="CV181" s="94"/>
      <c r="CW181" s="94"/>
      <c r="CX181" s="94"/>
      <c r="CY181" s="94"/>
      <c r="CZ181" s="94"/>
      <c r="DA181" s="94"/>
      <c r="DB181" s="94"/>
      <c r="DC181" s="94"/>
      <c r="DD181" s="94"/>
      <c r="DE181" s="94"/>
      <c r="DF181" s="94"/>
      <c r="DG181" s="94"/>
      <c r="DH181" s="94"/>
      <c r="DI181" s="94"/>
      <c r="DJ181" s="94"/>
      <c r="DK181" s="94"/>
      <c r="DL181" s="94"/>
    </row>
    <row r="182" spans="10:116" s="96" customFormat="1" ht="14" x14ac:dyDescent="0.15"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4"/>
      <c r="BL182" s="94"/>
      <c r="BM182" s="94"/>
      <c r="BN182" s="94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4"/>
      <c r="BZ182" s="94"/>
      <c r="CA182" s="94"/>
      <c r="CB182" s="94"/>
      <c r="CC182" s="94"/>
      <c r="CD182" s="94"/>
      <c r="CE182" s="94"/>
      <c r="CF182" s="94"/>
      <c r="CG182" s="94"/>
      <c r="CH182" s="94"/>
      <c r="CI182" s="94"/>
      <c r="CJ182" s="94"/>
      <c r="CK182" s="94"/>
      <c r="CL182" s="94"/>
      <c r="CM182" s="94"/>
      <c r="CN182" s="94"/>
      <c r="CO182" s="94"/>
      <c r="CP182" s="94"/>
      <c r="CQ182" s="94"/>
      <c r="CR182" s="94"/>
      <c r="CS182" s="94"/>
      <c r="CT182" s="94"/>
      <c r="CU182" s="94"/>
      <c r="CV182" s="94"/>
      <c r="CW182" s="94"/>
      <c r="CX182" s="94"/>
      <c r="CY182" s="94"/>
      <c r="CZ182" s="94"/>
      <c r="DA182" s="94"/>
      <c r="DB182" s="94"/>
      <c r="DC182" s="94"/>
      <c r="DD182" s="94"/>
      <c r="DE182" s="94"/>
      <c r="DF182" s="94"/>
      <c r="DG182" s="94"/>
      <c r="DH182" s="94"/>
      <c r="DI182" s="94"/>
      <c r="DJ182" s="94"/>
      <c r="DK182" s="94"/>
      <c r="DL182" s="94"/>
    </row>
    <row r="183" spans="10:116" s="96" customFormat="1" ht="14" x14ac:dyDescent="0.15"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4"/>
      <c r="BL183" s="94"/>
      <c r="BM183" s="94"/>
      <c r="BN183" s="94"/>
      <c r="BO183" s="94"/>
      <c r="BP183" s="94"/>
      <c r="BQ183" s="94"/>
      <c r="BR183" s="94"/>
      <c r="BS183" s="94"/>
      <c r="BT183" s="94"/>
      <c r="BU183" s="94"/>
      <c r="BV183" s="94"/>
      <c r="BW183" s="94"/>
      <c r="BX183" s="94"/>
      <c r="BY183" s="94"/>
      <c r="BZ183" s="94"/>
      <c r="CA183" s="94"/>
      <c r="CB183" s="94"/>
      <c r="CC183" s="94"/>
      <c r="CD183" s="94"/>
      <c r="CE183" s="94"/>
      <c r="CF183" s="94"/>
      <c r="CG183" s="94"/>
      <c r="CH183" s="94"/>
      <c r="CI183" s="94"/>
      <c r="CJ183" s="94"/>
      <c r="CK183" s="94"/>
      <c r="CL183" s="94"/>
      <c r="CM183" s="94"/>
      <c r="CN183" s="94"/>
      <c r="CO183" s="94"/>
      <c r="CP183" s="94"/>
      <c r="CQ183" s="94"/>
      <c r="CR183" s="94"/>
      <c r="CS183" s="94"/>
      <c r="CT183" s="94"/>
      <c r="CU183" s="94"/>
      <c r="CV183" s="94"/>
      <c r="CW183" s="94"/>
      <c r="CX183" s="94"/>
      <c r="CY183" s="94"/>
      <c r="CZ183" s="94"/>
      <c r="DA183" s="94"/>
      <c r="DB183" s="94"/>
      <c r="DC183" s="94"/>
      <c r="DD183" s="94"/>
      <c r="DE183" s="94"/>
      <c r="DF183" s="94"/>
      <c r="DG183" s="94"/>
      <c r="DH183" s="94"/>
      <c r="DI183" s="94"/>
      <c r="DJ183" s="94"/>
      <c r="DK183" s="94"/>
      <c r="DL183" s="94"/>
    </row>
    <row r="184" spans="10:116" s="96" customFormat="1" ht="14" x14ac:dyDescent="0.15"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4"/>
      <c r="BN184" s="94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4"/>
      <c r="BZ184" s="94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4"/>
      <c r="CM184" s="94"/>
      <c r="CN184" s="94"/>
      <c r="CO184" s="94"/>
      <c r="CP184" s="94"/>
      <c r="CQ184" s="94"/>
      <c r="CR184" s="94"/>
      <c r="CS184" s="94"/>
      <c r="CT184" s="94"/>
      <c r="CU184" s="94"/>
      <c r="CV184" s="94"/>
      <c r="CW184" s="94"/>
      <c r="CX184" s="94"/>
      <c r="CY184" s="94"/>
      <c r="CZ184" s="94"/>
      <c r="DA184" s="94"/>
      <c r="DB184" s="94"/>
      <c r="DC184" s="94"/>
      <c r="DD184" s="94"/>
      <c r="DE184" s="94"/>
      <c r="DF184" s="94"/>
      <c r="DG184" s="94"/>
      <c r="DH184" s="94"/>
      <c r="DI184" s="94"/>
      <c r="DJ184" s="94"/>
      <c r="DK184" s="94"/>
      <c r="DL184" s="94"/>
    </row>
    <row r="185" spans="10:116" s="96" customFormat="1" ht="14" x14ac:dyDescent="0.15"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4"/>
      <c r="BL185" s="94"/>
      <c r="BM185" s="94"/>
      <c r="BN185" s="94"/>
      <c r="BO185" s="94"/>
      <c r="BP185" s="94"/>
      <c r="BQ185" s="94"/>
      <c r="BR185" s="94"/>
      <c r="BS185" s="94"/>
      <c r="BT185" s="94"/>
      <c r="BU185" s="94"/>
      <c r="BV185" s="94"/>
      <c r="BW185" s="94"/>
      <c r="BX185" s="94"/>
      <c r="BY185" s="94"/>
      <c r="BZ185" s="94"/>
      <c r="CA185" s="94"/>
      <c r="CB185" s="94"/>
      <c r="CC185" s="94"/>
      <c r="CD185" s="94"/>
      <c r="CE185" s="94"/>
      <c r="CF185" s="94"/>
      <c r="CG185" s="94"/>
      <c r="CH185" s="94"/>
      <c r="CI185" s="94"/>
      <c r="CJ185" s="94"/>
      <c r="CK185" s="94"/>
      <c r="CL185" s="94"/>
      <c r="CM185" s="94"/>
      <c r="CN185" s="94"/>
      <c r="CO185" s="94"/>
      <c r="CP185" s="94"/>
      <c r="CQ185" s="94"/>
      <c r="CR185" s="94"/>
      <c r="CS185" s="94"/>
      <c r="CT185" s="94"/>
      <c r="CU185" s="94"/>
      <c r="CV185" s="94"/>
      <c r="CW185" s="94"/>
      <c r="CX185" s="94"/>
      <c r="CY185" s="94"/>
      <c r="CZ185" s="94"/>
      <c r="DA185" s="94"/>
      <c r="DB185" s="94"/>
      <c r="DC185" s="94"/>
      <c r="DD185" s="94"/>
      <c r="DE185" s="94"/>
      <c r="DF185" s="94"/>
      <c r="DG185" s="94"/>
      <c r="DH185" s="94"/>
      <c r="DI185" s="94"/>
      <c r="DJ185" s="94"/>
      <c r="DK185" s="94"/>
      <c r="DL185" s="94"/>
    </row>
    <row r="186" spans="10:116" s="96" customFormat="1" ht="14" x14ac:dyDescent="0.15"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4"/>
      <c r="BL186" s="94"/>
      <c r="BM186" s="94"/>
      <c r="BN186" s="94"/>
      <c r="BO186" s="94"/>
      <c r="BP186" s="94"/>
      <c r="BQ186" s="94"/>
      <c r="BR186" s="94"/>
      <c r="BS186" s="94"/>
      <c r="BT186" s="94"/>
      <c r="BU186" s="94"/>
      <c r="BV186" s="94"/>
      <c r="BW186" s="94"/>
      <c r="BX186" s="94"/>
      <c r="BY186" s="94"/>
      <c r="BZ186" s="94"/>
      <c r="CA186" s="94"/>
      <c r="CB186" s="94"/>
      <c r="CC186" s="94"/>
      <c r="CD186" s="94"/>
      <c r="CE186" s="94"/>
      <c r="CF186" s="94"/>
      <c r="CG186" s="94"/>
      <c r="CH186" s="94"/>
      <c r="CI186" s="94"/>
      <c r="CJ186" s="94"/>
      <c r="CK186" s="94"/>
      <c r="CL186" s="94"/>
      <c r="CM186" s="94"/>
      <c r="CN186" s="94"/>
      <c r="CO186" s="94"/>
      <c r="CP186" s="94"/>
      <c r="CQ186" s="94"/>
      <c r="CR186" s="94"/>
      <c r="CS186" s="94"/>
      <c r="CT186" s="94"/>
      <c r="CU186" s="94"/>
      <c r="CV186" s="94"/>
      <c r="CW186" s="94"/>
      <c r="CX186" s="94"/>
      <c r="CY186" s="94"/>
      <c r="CZ186" s="94"/>
      <c r="DA186" s="94"/>
      <c r="DB186" s="94"/>
      <c r="DC186" s="94"/>
      <c r="DD186" s="94"/>
      <c r="DE186" s="94"/>
      <c r="DF186" s="94"/>
      <c r="DG186" s="94"/>
      <c r="DH186" s="94"/>
      <c r="DI186" s="94"/>
      <c r="DJ186" s="94"/>
      <c r="DK186" s="94"/>
      <c r="DL186" s="94"/>
    </row>
    <row r="187" spans="10:116" s="96" customFormat="1" ht="14" x14ac:dyDescent="0.15"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4"/>
      <c r="BN187" s="94"/>
      <c r="BO187" s="94"/>
      <c r="BP187" s="94"/>
      <c r="BQ187" s="94"/>
      <c r="BR187" s="94"/>
      <c r="BS187" s="94"/>
      <c r="BT187" s="94"/>
      <c r="BU187" s="94"/>
      <c r="BV187" s="94"/>
      <c r="BW187" s="94"/>
      <c r="BX187" s="94"/>
      <c r="BY187" s="94"/>
      <c r="BZ187" s="94"/>
      <c r="CA187" s="94"/>
      <c r="CB187" s="94"/>
      <c r="CC187" s="94"/>
      <c r="CD187" s="94"/>
      <c r="CE187" s="94"/>
      <c r="CF187" s="94"/>
      <c r="CG187" s="94"/>
      <c r="CH187" s="94"/>
      <c r="CI187" s="94"/>
      <c r="CJ187" s="94"/>
      <c r="CK187" s="94"/>
      <c r="CL187" s="94"/>
      <c r="CM187" s="94"/>
      <c r="CN187" s="94"/>
      <c r="CO187" s="94"/>
      <c r="CP187" s="94"/>
      <c r="CQ187" s="94"/>
      <c r="CR187" s="94"/>
      <c r="CS187" s="94"/>
      <c r="CT187" s="94"/>
      <c r="CU187" s="94"/>
      <c r="CV187" s="94"/>
      <c r="CW187" s="94"/>
      <c r="CX187" s="94"/>
      <c r="CY187" s="94"/>
      <c r="CZ187" s="94"/>
      <c r="DA187" s="94"/>
      <c r="DB187" s="94"/>
      <c r="DC187" s="94"/>
      <c r="DD187" s="94"/>
      <c r="DE187" s="94"/>
      <c r="DF187" s="94"/>
      <c r="DG187" s="94"/>
      <c r="DH187" s="94"/>
      <c r="DI187" s="94"/>
      <c r="DJ187" s="94"/>
      <c r="DK187" s="94"/>
      <c r="DL187" s="94"/>
    </row>
    <row r="188" spans="10:116" s="96" customFormat="1" ht="14" x14ac:dyDescent="0.15"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  <c r="BG188" s="94"/>
      <c r="BH188" s="94"/>
      <c r="BI188" s="94"/>
      <c r="BJ188" s="94"/>
      <c r="BK188" s="94"/>
      <c r="BL188" s="94"/>
      <c r="BM188" s="94"/>
      <c r="BN188" s="94"/>
      <c r="BO188" s="94"/>
      <c r="BP188" s="94"/>
      <c r="BQ188" s="94"/>
      <c r="BR188" s="94"/>
      <c r="BS188" s="94"/>
      <c r="BT188" s="94"/>
      <c r="BU188" s="94"/>
      <c r="BV188" s="94"/>
      <c r="BW188" s="94"/>
      <c r="BX188" s="94"/>
      <c r="BY188" s="94"/>
      <c r="BZ188" s="94"/>
      <c r="CA188" s="94"/>
      <c r="CB188" s="94"/>
      <c r="CC188" s="94"/>
      <c r="CD188" s="94"/>
      <c r="CE188" s="94"/>
      <c r="CF188" s="94"/>
      <c r="CG188" s="94"/>
      <c r="CH188" s="94"/>
      <c r="CI188" s="94"/>
      <c r="CJ188" s="94"/>
      <c r="CK188" s="94"/>
      <c r="CL188" s="94"/>
      <c r="CM188" s="94"/>
      <c r="CN188" s="94"/>
      <c r="CO188" s="94"/>
      <c r="CP188" s="94"/>
      <c r="CQ188" s="94"/>
      <c r="CR188" s="94"/>
      <c r="CS188" s="94"/>
      <c r="CT188" s="94"/>
      <c r="CU188" s="94"/>
      <c r="CV188" s="94"/>
      <c r="CW188" s="94"/>
      <c r="CX188" s="94"/>
      <c r="CY188" s="94"/>
      <c r="CZ188" s="94"/>
      <c r="DA188" s="94"/>
      <c r="DB188" s="94"/>
      <c r="DC188" s="94"/>
      <c r="DD188" s="94"/>
      <c r="DE188" s="94"/>
      <c r="DF188" s="94"/>
      <c r="DG188" s="94"/>
      <c r="DH188" s="94"/>
      <c r="DI188" s="94"/>
      <c r="DJ188" s="94"/>
      <c r="DK188" s="94"/>
      <c r="DL188" s="94"/>
    </row>
    <row r="189" spans="10:116" s="96" customFormat="1" ht="14" x14ac:dyDescent="0.15"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  <c r="BK189" s="94"/>
      <c r="BL189" s="94"/>
      <c r="BM189" s="94"/>
      <c r="BN189" s="94"/>
      <c r="BO189" s="94"/>
      <c r="BP189" s="94"/>
      <c r="BQ189" s="94"/>
      <c r="BR189" s="94"/>
      <c r="BS189" s="94"/>
      <c r="BT189" s="94"/>
      <c r="BU189" s="94"/>
      <c r="BV189" s="94"/>
      <c r="BW189" s="94"/>
      <c r="BX189" s="94"/>
      <c r="BY189" s="94"/>
      <c r="BZ189" s="94"/>
      <c r="CA189" s="94"/>
      <c r="CB189" s="94"/>
      <c r="CC189" s="94"/>
      <c r="CD189" s="94"/>
      <c r="CE189" s="94"/>
      <c r="CF189" s="94"/>
      <c r="CG189" s="94"/>
      <c r="CH189" s="94"/>
      <c r="CI189" s="94"/>
      <c r="CJ189" s="94"/>
      <c r="CK189" s="94"/>
      <c r="CL189" s="94"/>
      <c r="CM189" s="94"/>
      <c r="CN189" s="94"/>
      <c r="CO189" s="94"/>
      <c r="CP189" s="94"/>
      <c r="CQ189" s="94"/>
      <c r="CR189" s="94"/>
      <c r="CS189" s="94"/>
      <c r="CT189" s="94"/>
      <c r="CU189" s="94"/>
      <c r="CV189" s="94"/>
      <c r="CW189" s="94"/>
      <c r="CX189" s="94"/>
      <c r="CY189" s="94"/>
      <c r="CZ189" s="94"/>
      <c r="DA189" s="94"/>
      <c r="DB189" s="94"/>
      <c r="DC189" s="94"/>
      <c r="DD189" s="94"/>
      <c r="DE189" s="94"/>
      <c r="DF189" s="94"/>
      <c r="DG189" s="94"/>
      <c r="DH189" s="94"/>
      <c r="DI189" s="94"/>
      <c r="DJ189" s="94"/>
      <c r="DK189" s="94"/>
      <c r="DL189" s="94"/>
    </row>
    <row r="190" spans="10:116" s="96" customFormat="1" ht="14" x14ac:dyDescent="0.15"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  <c r="BK190" s="94"/>
      <c r="BL190" s="94"/>
      <c r="BM190" s="94"/>
      <c r="BN190" s="94"/>
      <c r="BO190" s="94"/>
      <c r="BP190" s="94"/>
      <c r="BQ190" s="94"/>
      <c r="BR190" s="94"/>
      <c r="BS190" s="94"/>
      <c r="BT190" s="94"/>
      <c r="BU190" s="94"/>
      <c r="BV190" s="94"/>
      <c r="BW190" s="94"/>
      <c r="BX190" s="94"/>
      <c r="BY190" s="94"/>
      <c r="BZ190" s="94"/>
      <c r="CA190" s="94"/>
      <c r="CB190" s="94"/>
      <c r="CC190" s="94"/>
      <c r="CD190" s="94"/>
      <c r="CE190" s="94"/>
      <c r="CF190" s="94"/>
      <c r="CG190" s="94"/>
      <c r="CH190" s="94"/>
      <c r="CI190" s="94"/>
      <c r="CJ190" s="94"/>
      <c r="CK190" s="94"/>
      <c r="CL190" s="94"/>
      <c r="CM190" s="94"/>
      <c r="CN190" s="94"/>
      <c r="CO190" s="94"/>
      <c r="CP190" s="94"/>
      <c r="CQ190" s="94"/>
      <c r="CR190" s="94"/>
      <c r="CS190" s="94"/>
      <c r="CT190" s="94"/>
      <c r="CU190" s="94"/>
      <c r="CV190" s="94"/>
      <c r="CW190" s="94"/>
      <c r="CX190" s="94"/>
      <c r="CY190" s="94"/>
      <c r="CZ190" s="94"/>
      <c r="DA190" s="94"/>
      <c r="DB190" s="94"/>
      <c r="DC190" s="94"/>
      <c r="DD190" s="94"/>
      <c r="DE190" s="94"/>
      <c r="DF190" s="94"/>
      <c r="DG190" s="94"/>
      <c r="DH190" s="94"/>
      <c r="DI190" s="94"/>
      <c r="DJ190" s="94"/>
      <c r="DK190" s="94"/>
      <c r="DL190" s="94"/>
    </row>
    <row r="191" spans="10:116" s="96" customFormat="1" ht="14" x14ac:dyDescent="0.15"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  <c r="BK191" s="94"/>
      <c r="BL191" s="94"/>
      <c r="BM191" s="94"/>
      <c r="BN191" s="94"/>
      <c r="BO191" s="94"/>
      <c r="BP191" s="94"/>
      <c r="BQ191" s="94"/>
      <c r="BR191" s="94"/>
      <c r="BS191" s="94"/>
      <c r="BT191" s="94"/>
      <c r="BU191" s="94"/>
      <c r="BV191" s="94"/>
      <c r="BW191" s="94"/>
      <c r="BX191" s="94"/>
      <c r="BY191" s="94"/>
      <c r="BZ191" s="94"/>
      <c r="CA191" s="94"/>
      <c r="CB191" s="94"/>
      <c r="CC191" s="94"/>
      <c r="CD191" s="94"/>
      <c r="CE191" s="94"/>
      <c r="CF191" s="94"/>
      <c r="CG191" s="94"/>
      <c r="CH191" s="94"/>
      <c r="CI191" s="94"/>
      <c r="CJ191" s="94"/>
      <c r="CK191" s="94"/>
      <c r="CL191" s="94"/>
      <c r="CM191" s="94"/>
      <c r="CN191" s="94"/>
      <c r="CO191" s="94"/>
      <c r="CP191" s="94"/>
      <c r="CQ191" s="94"/>
      <c r="CR191" s="94"/>
      <c r="CS191" s="94"/>
      <c r="CT191" s="94"/>
      <c r="CU191" s="94"/>
      <c r="CV191" s="94"/>
      <c r="CW191" s="94"/>
      <c r="CX191" s="94"/>
      <c r="CY191" s="94"/>
      <c r="CZ191" s="94"/>
      <c r="DA191" s="94"/>
      <c r="DB191" s="94"/>
      <c r="DC191" s="94"/>
      <c r="DD191" s="94"/>
      <c r="DE191" s="94"/>
      <c r="DF191" s="94"/>
      <c r="DG191" s="94"/>
      <c r="DH191" s="94"/>
      <c r="DI191" s="94"/>
      <c r="DJ191" s="94"/>
      <c r="DK191" s="94"/>
      <c r="DL191" s="94"/>
    </row>
    <row r="192" spans="10:116" s="96" customFormat="1" ht="14" x14ac:dyDescent="0.15"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4"/>
      <c r="BL192" s="94"/>
      <c r="BM192" s="94"/>
      <c r="BN192" s="94"/>
      <c r="BO192" s="94"/>
      <c r="BP192" s="94"/>
      <c r="BQ192" s="94"/>
      <c r="BR192" s="94"/>
      <c r="BS192" s="94"/>
      <c r="BT192" s="94"/>
      <c r="BU192" s="94"/>
      <c r="BV192" s="94"/>
      <c r="BW192" s="94"/>
      <c r="BX192" s="9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  <c r="CO192" s="94"/>
      <c r="CP192" s="94"/>
      <c r="CQ192" s="94"/>
      <c r="CR192" s="94"/>
      <c r="CS192" s="94"/>
      <c r="CT192" s="94"/>
      <c r="CU192" s="94"/>
      <c r="CV192" s="94"/>
      <c r="CW192" s="94"/>
      <c r="CX192" s="94"/>
      <c r="CY192" s="94"/>
      <c r="CZ192" s="94"/>
      <c r="DA192" s="94"/>
      <c r="DB192" s="94"/>
      <c r="DC192" s="94"/>
      <c r="DD192" s="94"/>
      <c r="DE192" s="94"/>
      <c r="DF192" s="94"/>
      <c r="DG192" s="94"/>
      <c r="DH192" s="94"/>
      <c r="DI192" s="94"/>
      <c r="DJ192" s="94"/>
      <c r="DK192" s="94"/>
      <c r="DL192" s="94"/>
    </row>
    <row r="193" spans="10:116" s="96" customFormat="1" ht="14" x14ac:dyDescent="0.15"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  <c r="BK193" s="94"/>
      <c r="BL193" s="94"/>
      <c r="BM193" s="94"/>
      <c r="BN193" s="94"/>
      <c r="BO193" s="94"/>
      <c r="BP193" s="94"/>
      <c r="BQ193" s="94"/>
      <c r="BR193" s="94"/>
      <c r="BS193" s="94"/>
      <c r="BT193" s="94"/>
      <c r="BU193" s="94"/>
      <c r="BV193" s="94"/>
      <c r="BW193" s="94"/>
      <c r="BX193" s="94"/>
      <c r="BY193" s="94"/>
      <c r="BZ193" s="94"/>
      <c r="CA193" s="94"/>
      <c r="CB193" s="94"/>
      <c r="CC193" s="94"/>
      <c r="CD193" s="94"/>
      <c r="CE193" s="94"/>
      <c r="CF193" s="94"/>
      <c r="CG193" s="94"/>
      <c r="CH193" s="94"/>
      <c r="CI193" s="94"/>
      <c r="CJ193" s="94"/>
      <c r="CK193" s="94"/>
      <c r="CL193" s="94"/>
      <c r="CM193" s="94"/>
      <c r="CN193" s="94"/>
      <c r="CO193" s="94"/>
      <c r="CP193" s="94"/>
      <c r="CQ193" s="94"/>
      <c r="CR193" s="94"/>
      <c r="CS193" s="94"/>
      <c r="CT193" s="94"/>
      <c r="CU193" s="94"/>
      <c r="CV193" s="94"/>
      <c r="CW193" s="94"/>
      <c r="CX193" s="94"/>
      <c r="CY193" s="94"/>
      <c r="CZ193" s="94"/>
      <c r="DA193" s="94"/>
      <c r="DB193" s="94"/>
      <c r="DC193" s="94"/>
      <c r="DD193" s="94"/>
      <c r="DE193" s="94"/>
      <c r="DF193" s="94"/>
      <c r="DG193" s="94"/>
      <c r="DH193" s="94"/>
      <c r="DI193" s="94"/>
      <c r="DJ193" s="94"/>
      <c r="DK193" s="94"/>
      <c r="DL193" s="94"/>
    </row>
    <row r="194" spans="10:116" s="96" customFormat="1" ht="14" x14ac:dyDescent="0.15"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4"/>
      <c r="BL194" s="94"/>
      <c r="BM194" s="94"/>
      <c r="BN194" s="94"/>
      <c r="BO194" s="94"/>
      <c r="BP194" s="94"/>
      <c r="BQ194" s="94"/>
      <c r="BR194" s="94"/>
      <c r="BS194" s="94"/>
      <c r="BT194" s="94"/>
      <c r="BU194" s="94"/>
      <c r="BV194" s="94"/>
      <c r="BW194" s="94"/>
      <c r="BX194" s="94"/>
      <c r="BY194" s="94"/>
      <c r="BZ194" s="94"/>
      <c r="CA194" s="94"/>
      <c r="CB194" s="94"/>
      <c r="CC194" s="94"/>
      <c r="CD194" s="94"/>
      <c r="CE194" s="94"/>
      <c r="CF194" s="94"/>
      <c r="CG194" s="94"/>
      <c r="CH194" s="94"/>
      <c r="CI194" s="94"/>
      <c r="CJ194" s="94"/>
      <c r="CK194" s="94"/>
      <c r="CL194" s="94"/>
      <c r="CM194" s="94"/>
      <c r="CN194" s="94"/>
      <c r="CO194" s="94"/>
      <c r="CP194" s="94"/>
      <c r="CQ194" s="94"/>
      <c r="CR194" s="94"/>
      <c r="CS194" s="94"/>
      <c r="CT194" s="94"/>
      <c r="CU194" s="94"/>
      <c r="CV194" s="94"/>
      <c r="CW194" s="94"/>
      <c r="CX194" s="94"/>
      <c r="CY194" s="94"/>
      <c r="CZ194" s="94"/>
      <c r="DA194" s="94"/>
      <c r="DB194" s="94"/>
      <c r="DC194" s="94"/>
      <c r="DD194" s="94"/>
      <c r="DE194" s="94"/>
      <c r="DF194" s="94"/>
      <c r="DG194" s="94"/>
      <c r="DH194" s="94"/>
      <c r="DI194" s="94"/>
      <c r="DJ194" s="94"/>
      <c r="DK194" s="94"/>
      <c r="DL194" s="94"/>
    </row>
    <row r="195" spans="10:116" s="96" customFormat="1" ht="14" x14ac:dyDescent="0.15"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4"/>
      <c r="BL195" s="94"/>
      <c r="BM195" s="94"/>
      <c r="BN195" s="94"/>
      <c r="BO195" s="94"/>
      <c r="BP195" s="94"/>
      <c r="BQ195" s="94"/>
      <c r="BR195" s="94"/>
      <c r="BS195" s="94"/>
      <c r="BT195" s="94"/>
      <c r="BU195" s="94"/>
      <c r="BV195" s="94"/>
      <c r="BW195" s="94"/>
      <c r="BX195" s="94"/>
      <c r="BY195" s="94"/>
      <c r="BZ195" s="94"/>
      <c r="CA195" s="94"/>
      <c r="CB195" s="94"/>
      <c r="CC195" s="94"/>
      <c r="CD195" s="94"/>
      <c r="CE195" s="94"/>
      <c r="CF195" s="94"/>
      <c r="CG195" s="94"/>
      <c r="CH195" s="94"/>
      <c r="CI195" s="94"/>
      <c r="CJ195" s="94"/>
      <c r="CK195" s="94"/>
      <c r="CL195" s="94"/>
      <c r="CM195" s="94"/>
      <c r="CN195" s="94"/>
      <c r="CO195" s="94"/>
      <c r="CP195" s="94"/>
      <c r="CQ195" s="94"/>
      <c r="CR195" s="94"/>
      <c r="CS195" s="94"/>
      <c r="CT195" s="94"/>
      <c r="CU195" s="94"/>
      <c r="CV195" s="94"/>
      <c r="CW195" s="94"/>
      <c r="CX195" s="94"/>
      <c r="CY195" s="94"/>
      <c r="CZ195" s="94"/>
      <c r="DA195" s="94"/>
      <c r="DB195" s="94"/>
      <c r="DC195" s="94"/>
      <c r="DD195" s="94"/>
      <c r="DE195" s="94"/>
      <c r="DF195" s="94"/>
      <c r="DG195" s="94"/>
      <c r="DH195" s="94"/>
      <c r="DI195" s="94"/>
      <c r="DJ195" s="94"/>
      <c r="DK195" s="94"/>
      <c r="DL195" s="94"/>
    </row>
    <row r="196" spans="10:116" s="96" customFormat="1" ht="14" x14ac:dyDescent="0.15"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94"/>
      <c r="BL196" s="94"/>
      <c r="BM196" s="94"/>
      <c r="BN196" s="94"/>
      <c r="BO196" s="94"/>
      <c r="BP196" s="94"/>
      <c r="BQ196" s="94"/>
      <c r="BR196" s="94"/>
      <c r="BS196" s="94"/>
      <c r="BT196" s="94"/>
      <c r="BU196" s="94"/>
      <c r="BV196" s="94"/>
      <c r="BW196" s="94"/>
      <c r="BX196" s="94"/>
      <c r="BY196" s="94"/>
      <c r="BZ196" s="94"/>
      <c r="CA196" s="94"/>
      <c r="CB196" s="94"/>
      <c r="CC196" s="94"/>
      <c r="CD196" s="94"/>
      <c r="CE196" s="94"/>
      <c r="CF196" s="94"/>
      <c r="CG196" s="94"/>
      <c r="CH196" s="94"/>
      <c r="CI196" s="94"/>
      <c r="CJ196" s="94"/>
      <c r="CK196" s="94"/>
      <c r="CL196" s="94"/>
      <c r="CM196" s="94"/>
      <c r="CN196" s="94"/>
      <c r="CO196" s="94"/>
      <c r="CP196" s="94"/>
      <c r="CQ196" s="94"/>
      <c r="CR196" s="94"/>
      <c r="CS196" s="94"/>
      <c r="CT196" s="94"/>
      <c r="CU196" s="94"/>
      <c r="CV196" s="94"/>
      <c r="CW196" s="94"/>
      <c r="CX196" s="94"/>
      <c r="CY196" s="94"/>
      <c r="CZ196" s="94"/>
      <c r="DA196" s="94"/>
      <c r="DB196" s="94"/>
      <c r="DC196" s="94"/>
      <c r="DD196" s="94"/>
      <c r="DE196" s="94"/>
      <c r="DF196" s="94"/>
      <c r="DG196" s="94"/>
      <c r="DH196" s="94"/>
      <c r="DI196" s="94"/>
      <c r="DJ196" s="94"/>
      <c r="DK196" s="94"/>
      <c r="DL196" s="94"/>
    </row>
    <row r="197" spans="10:116" s="96" customFormat="1" ht="14" x14ac:dyDescent="0.15"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4"/>
      <c r="BL197" s="94"/>
      <c r="BM197" s="94"/>
      <c r="BN197" s="94"/>
      <c r="BO197" s="94"/>
      <c r="BP197" s="94"/>
      <c r="BQ197" s="94"/>
      <c r="BR197" s="94"/>
      <c r="BS197" s="94"/>
      <c r="BT197" s="94"/>
      <c r="BU197" s="94"/>
      <c r="BV197" s="94"/>
      <c r="BW197" s="94"/>
      <c r="BX197" s="94"/>
      <c r="BY197" s="94"/>
      <c r="BZ197" s="94"/>
      <c r="CA197" s="94"/>
      <c r="CB197" s="94"/>
      <c r="CC197" s="94"/>
      <c r="CD197" s="94"/>
      <c r="CE197" s="94"/>
      <c r="CF197" s="94"/>
      <c r="CG197" s="94"/>
      <c r="CH197" s="94"/>
      <c r="CI197" s="94"/>
      <c r="CJ197" s="94"/>
      <c r="CK197" s="94"/>
      <c r="CL197" s="94"/>
      <c r="CM197" s="94"/>
      <c r="CN197" s="94"/>
      <c r="CO197" s="94"/>
      <c r="CP197" s="94"/>
      <c r="CQ197" s="94"/>
      <c r="CR197" s="94"/>
      <c r="CS197" s="94"/>
      <c r="CT197" s="94"/>
      <c r="CU197" s="94"/>
      <c r="CV197" s="94"/>
      <c r="CW197" s="94"/>
      <c r="CX197" s="94"/>
      <c r="CY197" s="94"/>
      <c r="CZ197" s="94"/>
      <c r="DA197" s="94"/>
      <c r="DB197" s="94"/>
      <c r="DC197" s="94"/>
      <c r="DD197" s="94"/>
      <c r="DE197" s="94"/>
      <c r="DF197" s="94"/>
      <c r="DG197" s="94"/>
      <c r="DH197" s="94"/>
      <c r="DI197" s="94"/>
      <c r="DJ197" s="94"/>
      <c r="DK197" s="94"/>
      <c r="DL197" s="94"/>
    </row>
    <row r="198" spans="10:116" s="96" customFormat="1" ht="14" x14ac:dyDescent="0.15"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4"/>
      <c r="BL198" s="94"/>
      <c r="BM198" s="94"/>
      <c r="BN198" s="94"/>
      <c r="BO198" s="94"/>
      <c r="BP198" s="94"/>
      <c r="BQ198" s="94"/>
      <c r="BR198" s="94"/>
      <c r="BS198" s="94"/>
      <c r="BT198" s="94"/>
      <c r="BU198" s="94"/>
      <c r="BV198" s="94"/>
      <c r="BW198" s="94"/>
      <c r="BX198" s="94"/>
      <c r="BY198" s="94"/>
      <c r="BZ198" s="94"/>
      <c r="CA198" s="94"/>
      <c r="CB198" s="94"/>
      <c r="CC198" s="94"/>
      <c r="CD198" s="94"/>
      <c r="CE198" s="94"/>
      <c r="CF198" s="94"/>
      <c r="CG198" s="94"/>
      <c r="CH198" s="94"/>
      <c r="CI198" s="94"/>
      <c r="CJ198" s="94"/>
      <c r="CK198" s="94"/>
      <c r="CL198" s="94"/>
      <c r="CM198" s="94"/>
      <c r="CN198" s="94"/>
      <c r="CO198" s="94"/>
      <c r="CP198" s="94"/>
      <c r="CQ198" s="94"/>
      <c r="CR198" s="94"/>
      <c r="CS198" s="94"/>
      <c r="CT198" s="94"/>
      <c r="CU198" s="94"/>
      <c r="CV198" s="94"/>
      <c r="CW198" s="94"/>
      <c r="CX198" s="94"/>
      <c r="CY198" s="94"/>
      <c r="CZ198" s="94"/>
      <c r="DA198" s="94"/>
      <c r="DB198" s="94"/>
      <c r="DC198" s="94"/>
      <c r="DD198" s="94"/>
      <c r="DE198" s="94"/>
      <c r="DF198" s="94"/>
      <c r="DG198" s="94"/>
      <c r="DH198" s="94"/>
      <c r="DI198" s="94"/>
      <c r="DJ198" s="94"/>
      <c r="DK198" s="94"/>
      <c r="DL198" s="94"/>
    </row>
    <row r="199" spans="10:116" s="96" customFormat="1" ht="14" x14ac:dyDescent="0.15"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  <c r="BK199" s="94"/>
      <c r="BL199" s="94"/>
      <c r="BM199" s="94"/>
      <c r="BN199" s="94"/>
      <c r="BO199" s="94"/>
      <c r="BP199" s="94"/>
      <c r="BQ199" s="94"/>
      <c r="BR199" s="94"/>
      <c r="BS199" s="94"/>
      <c r="BT199" s="94"/>
      <c r="BU199" s="94"/>
      <c r="BV199" s="94"/>
      <c r="BW199" s="94"/>
      <c r="BX199" s="94"/>
      <c r="BY199" s="94"/>
      <c r="BZ199" s="94"/>
      <c r="CA199" s="94"/>
      <c r="CB199" s="94"/>
      <c r="CC199" s="94"/>
      <c r="CD199" s="94"/>
      <c r="CE199" s="94"/>
      <c r="CF199" s="94"/>
      <c r="CG199" s="94"/>
      <c r="CH199" s="94"/>
      <c r="CI199" s="94"/>
      <c r="CJ199" s="94"/>
      <c r="CK199" s="94"/>
      <c r="CL199" s="94"/>
      <c r="CM199" s="94"/>
      <c r="CN199" s="94"/>
      <c r="CO199" s="94"/>
      <c r="CP199" s="94"/>
      <c r="CQ199" s="94"/>
      <c r="CR199" s="94"/>
      <c r="CS199" s="94"/>
      <c r="CT199" s="94"/>
      <c r="CU199" s="94"/>
      <c r="CV199" s="94"/>
      <c r="CW199" s="94"/>
      <c r="CX199" s="94"/>
      <c r="CY199" s="94"/>
      <c r="CZ199" s="94"/>
      <c r="DA199" s="94"/>
      <c r="DB199" s="94"/>
      <c r="DC199" s="94"/>
      <c r="DD199" s="94"/>
      <c r="DE199" s="94"/>
      <c r="DF199" s="94"/>
      <c r="DG199" s="94"/>
      <c r="DH199" s="94"/>
      <c r="DI199" s="94"/>
      <c r="DJ199" s="94"/>
      <c r="DK199" s="94"/>
      <c r="DL199" s="94"/>
    </row>
    <row r="200" spans="10:116" s="96" customFormat="1" ht="14" x14ac:dyDescent="0.15"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4"/>
      <c r="BL200" s="94"/>
      <c r="BM200" s="94"/>
      <c r="BN200" s="94"/>
      <c r="BO200" s="94"/>
      <c r="BP200" s="94"/>
      <c r="BQ200" s="94"/>
      <c r="BR200" s="94"/>
      <c r="BS200" s="94"/>
      <c r="BT200" s="94"/>
      <c r="BU200" s="94"/>
      <c r="BV200" s="94"/>
      <c r="BW200" s="94"/>
      <c r="BX200" s="94"/>
      <c r="BY200" s="94"/>
      <c r="BZ200" s="94"/>
      <c r="CA200" s="94"/>
      <c r="CB200" s="94"/>
      <c r="CC200" s="94"/>
      <c r="CD200" s="94"/>
      <c r="CE200" s="94"/>
      <c r="CF200" s="94"/>
      <c r="CG200" s="94"/>
      <c r="CH200" s="94"/>
      <c r="CI200" s="94"/>
      <c r="CJ200" s="94"/>
      <c r="CK200" s="94"/>
      <c r="CL200" s="94"/>
      <c r="CM200" s="94"/>
      <c r="CN200" s="94"/>
      <c r="CO200" s="94"/>
      <c r="CP200" s="94"/>
      <c r="CQ200" s="94"/>
      <c r="CR200" s="94"/>
      <c r="CS200" s="94"/>
      <c r="CT200" s="94"/>
      <c r="CU200" s="94"/>
      <c r="CV200" s="94"/>
      <c r="CW200" s="94"/>
      <c r="CX200" s="94"/>
      <c r="CY200" s="94"/>
      <c r="CZ200" s="94"/>
      <c r="DA200" s="94"/>
      <c r="DB200" s="94"/>
      <c r="DC200" s="94"/>
      <c r="DD200" s="94"/>
      <c r="DE200" s="94"/>
      <c r="DF200" s="94"/>
      <c r="DG200" s="94"/>
      <c r="DH200" s="94"/>
      <c r="DI200" s="94"/>
      <c r="DJ200" s="94"/>
      <c r="DK200" s="94"/>
      <c r="DL200" s="94"/>
    </row>
    <row r="201" spans="10:116" s="96" customFormat="1" ht="14" x14ac:dyDescent="0.15"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4"/>
      <c r="BL201" s="94"/>
      <c r="BM201" s="94"/>
      <c r="BN201" s="94"/>
      <c r="BO201" s="94"/>
      <c r="BP201" s="94"/>
      <c r="BQ201" s="94"/>
      <c r="BR201" s="94"/>
      <c r="BS201" s="94"/>
      <c r="BT201" s="94"/>
      <c r="BU201" s="94"/>
      <c r="BV201" s="94"/>
      <c r="BW201" s="94"/>
      <c r="BX201" s="94"/>
      <c r="BY201" s="94"/>
      <c r="BZ201" s="94"/>
      <c r="CA201" s="94"/>
      <c r="CB201" s="94"/>
      <c r="CC201" s="94"/>
      <c r="CD201" s="94"/>
      <c r="CE201" s="94"/>
      <c r="CF201" s="94"/>
      <c r="CG201" s="94"/>
      <c r="CH201" s="94"/>
      <c r="CI201" s="94"/>
      <c r="CJ201" s="94"/>
      <c r="CK201" s="94"/>
      <c r="CL201" s="94"/>
      <c r="CM201" s="94"/>
      <c r="CN201" s="94"/>
      <c r="CO201" s="94"/>
      <c r="CP201" s="94"/>
      <c r="CQ201" s="94"/>
      <c r="CR201" s="94"/>
      <c r="CS201" s="94"/>
      <c r="CT201" s="94"/>
      <c r="CU201" s="94"/>
      <c r="CV201" s="94"/>
      <c r="CW201" s="94"/>
      <c r="CX201" s="94"/>
      <c r="CY201" s="94"/>
      <c r="CZ201" s="94"/>
      <c r="DA201" s="94"/>
      <c r="DB201" s="94"/>
      <c r="DC201" s="94"/>
      <c r="DD201" s="94"/>
      <c r="DE201" s="94"/>
      <c r="DF201" s="94"/>
      <c r="DG201" s="94"/>
      <c r="DH201" s="94"/>
      <c r="DI201" s="94"/>
      <c r="DJ201" s="94"/>
      <c r="DK201" s="94"/>
      <c r="DL201" s="94"/>
    </row>
    <row r="202" spans="10:116" s="96" customFormat="1" ht="14" x14ac:dyDescent="0.15"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4"/>
      <c r="BL202" s="94"/>
      <c r="BM202" s="94"/>
      <c r="BN202" s="94"/>
      <c r="BO202" s="94"/>
      <c r="BP202" s="94"/>
      <c r="BQ202" s="94"/>
      <c r="BR202" s="94"/>
      <c r="BS202" s="94"/>
      <c r="BT202" s="94"/>
      <c r="BU202" s="94"/>
      <c r="BV202" s="94"/>
      <c r="BW202" s="94"/>
      <c r="BX202" s="94"/>
      <c r="BY202" s="94"/>
      <c r="BZ202" s="94"/>
      <c r="CA202" s="94"/>
      <c r="CB202" s="94"/>
      <c r="CC202" s="94"/>
      <c r="CD202" s="94"/>
      <c r="CE202" s="94"/>
      <c r="CF202" s="94"/>
      <c r="CG202" s="94"/>
      <c r="CH202" s="94"/>
      <c r="CI202" s="94"/>
      <c r="CJ202" s="94"/>
      <c r="CK202" s="94"/>
      <c r="CL202" s="94"/>
      <c r="CM202" s="94"/>
      <c r="CN202" s="94"/>
      <c r="CO202" s="94"/>
      <c r="CP202" s="94"/>
      <c r="CQ202" s="94"/>
      <c r="CR202" s="94"/>
      <c r="CS202" s="94"/>
      <c r="CT202" s="94"/>
      <c r="CU202" s="94"/>
      <c r="CV202" s="94"/>
      <c r="CW202" s="94"/>
      <c r="CX202" s="94"/>
      <c r="CY202" s="94"/>
      <c r="CZ202" s="94"/>
      <c r="DA202" s="94"/>
      <c r="DB202" s="94"/>
      <c r="DC202" s="94"/>
      <c r="DD202" s="94"/>
      <c r="DE202" s="94"/>
      <c r="DF202" s="94"/>
      <c r="DG202" s="94"/>
      <c r="DH202" s="94"/>
      <c r="DI202" s="94"/>
      <c r="DJ202" s="94"/>
      <c r="DK202" s="94"/>
      <c r="DL202" s="94"/>
    </row>
    <row r="203" spans="10:116" s="96" customFormat="1" ht="14" x14ac:dyDescent="0.15"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4"/>
      <c r="BL203" s="94"/>
      <c r="BM203" s="94"/>
      <c r="BN203" s="94"/>
      <c r="BO203" s="94"/>
      <c r="BP203" s="94"/>
      <c r="BQ203" s="94"/>
      <c r="BR203" s="94"/>
      <c r="BS203" s="94"/>
      <c r="BT203" s="94"/>
      <c r="BU203" s="94"/>
      <c r="BV203" s="94"/>
      <c r="BW203" s="94"/>
      <c r="BX203" s="94"/>
      <c r="BY203" s="94"/>
      <c r="BZ203" s="94"/>
      <c r="CA203" s="94"/>
      <c r="CB203" s="94"/>
      <c r="CC203" s="94"/>
      <c r="CD203" s="94"/>
      <c r="CE203" s="94"/>
      <c r="CF203" s="94"/>
      <c r="CG203" s="94"/>
      <c r="CH203" s="94"/>
      <c r="CI203" s="94"/>
      <c r="CJ203" s="94"/>
      <c r="CK203" s="94"/>
      <c r="CL203" s="94"/>
      <c r="CM203" s="94"/>
      <c r="CN203" s="94"/>
      <c r="CO203" s="94"/>
      <c r="CP203" s="94"/>
      <c r="CQ203" s="94"/>
      <c r="CR203" s="94"/>
      <c r="CS203" s="94"/>
      <c r="CT203" s="94"/>
      <c r="CU203" s="94"/>
      <c r="CV203" s="94"/>
      <c r="CW203" s="94"/>
      <c r="CX203" s="94"/>
      <c r="CY203" s="94"/>
      <c r="CZ203" s="94"/>
      <c r="DA203" s="94"/>
      <c r="DB203" s="94"/>
      <c r="DC203" s="94"/>
      <c r="DD203" s="94"/>
      <c r="DE203" s="94"/>
      <c r="DF203" s="94"/>
      <c r="DG203" s="94"/>
      <c r="DH203" s="94"/>
      <c r="DI203" s="94"/>
      <c r="DJ203" s="94"/>
      <c r="DK203" s="94"/>
      <c r="DL203" s="94"/>
    </row>
    <row r="204" spans="10:116" s="96" customFormat="1" ht="14" x14ac:dyDescent="0.15"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4"/>
      <c r="BL204" s="94"/>
      <c r="BM204" s="94"/>
      <c r="BN204" s="94"/>
      <c r="BO204" s="94"/>
      <c r="BP204" s="94"/>
      <c r="BQ204" s="94"/>
      <c r="BR204" s="94"/>
      <c r="BS204" s="94"/>
      <c r="BT204" s="94"/>
      <c r="BU204" s="94"/>
      <c r="BV204" s="94"/>
      <c r="BW204" s="94"/>
      <c r="BX204" s="94"/>
      <c r="BY204" s="94"/>
      <c r="BZ204" s="94"/>
      <c r="CA204" s="94"/>
      <c r="CB204" s="94"/>
      <c r="CC204" s="94"/>
      <c r="CD204" s="94"/>
      <c r="CE204" s="94"/>
      <c r="CF204" s="94"/>
      <c r="CG204" s="94"/>
      <c r="CH204" s="94"/>
      <c r="CI204" s="94"/>
      <c r="CJ204" s="94"/>
      <c r="CK204" s="94"/>
      <c r="CL204" s="94"/>
      <c r="CM204" s="94"/>
      <c r="CN204" s="94"/>
      <c r="CO204" s="94"/>
      <c r="CP204" s="94"/>
      <c r="CQ204" s="94"/>
      <c r="CR204" s="94"/>
      <c r="CS204" s="94"/>
      <c r="CT204" s="94"/>
      <c r="CU204" s="94"/>
      <c r="CV204" s="94"/>
      <c r="CW204" s="94"/>
      <c r="CX204" s="94"/>
      <c r="CY204" s="94"/>
      <c r="CZ204" s="94"/>
      <c r="DA204" s="94"/>
      <c r="DB204" s="94"/>
      <c r="DC204" s="94"/>
      <c r="DD204" s="94"/>
      <c r="DE204" s="94"/>
      <c r="DF204" s="94"/>
      <c r="DG204" s="94"/>
      <c r="DH204" s="94"/>
      <c r="DI204" s="94"/>
      <c r="DJ204" s="94"/>
      <c r="DK204" s="94"/>
      <c r="DL204" s="94"/>
    </row>
    <row r="205" spans="10:116" s="96" customFormat="1" ht="14" x14ac:dyDescent="0.15"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4"/>
      <c r="BL205" s="94"/>
      <c r="BM205" s="94"/>
      <c r="BN205" s="94"/>
      <c r="BO205" s="94"/>
      <c r="BP205" s="94"/>
      <c r="BQ205" s="94"/>
      <c r="BR205" s="94"/>
      <c r="BS205" s="94"/>
      <c r="BT205" s="94"/>
      <c r="BU205" s="94"/>
      <c r="BV205" s="94"/>
      <c r="BW205" s="94"/>
      <c r="BX205" s="94"/>
      <c r="BY205" s="94"/>
      <c r="BZ205" s="94"/>
      <c r="CA205" s="94"/>
      <c r="CB205" s="94"/>
      <c r="CC205" s="94"/>
      <c r="CD205" s="94"/>
      <c r="CE205" s="94"/>
      <c r="CF205" s="94"/>
      <c r="CG205" s="94"/>
      <c r="CH205" s="94"/>
      <c r="CI205" s="94"/>
      <c r="CJ205" s="94"/>
      <c r="CK205" s="94"/>
      <c r="CL205" s="94"/>
      <c r="CM205" s="94"/>
      <c r="CN205" s="94"/>
      <c r="CO205" s="94"/>
      <c r="CP205" s="94"/>
      <c r="CQ205" s="94"/>
      <c r="CR205" s="94"/>
      <c r="CS205" s="94"/>
      <c r="CT205" s="94"/>
      <c r="CU205" s="94"/>
      <c r="CV205" s="94"/>
      <c r="CW205" s="94"/>
      <c r="CX205" s="94"/>
      <c r="CY205" s="94"/>
      <c r="CZ205" s="94"/>
      <c r="DA205" s="94"/>
      <c r="DB205" s="94"/>
      <c r="DC205" s="94"/>
      <c r="DD205" s="94"/>
      <c r="DE205" s="94"/>
      <c r="DF205" s="94"/>
      <c r="DG205" s="94"/>
      <c r="DH205" s="94"/>
      <c r="DI205" s="94"/>
      <c r="DJ205" s="94"/>
      <c r="DK205" s="94"/>
      <c r="DL205" s="94"/>
    </row>
    <row r="206" spans="10:116" s="96" customFormat="1" x14ac:dyDescent="0.15"/>
    <row r="207" spans="10:116" s="96" customFormat="1" x14ac:dyDescent="0.15"/>
    <row r="208" spans="10:116" s="96" customFormat="1" x14ac:dyDescent="0.15"/>
    <row r="209" s="96" customFormat="1" x14ac:dyDescent="0.15"/>
    <row r="210" s="96" customFormat="1" x14ac:dyDescent="0.15"/>
    <row r="211" s="96" customFormat="1" x14ac:dyDescent="0.15"/>
    <row r="212" s="96" customFormat="1" x14ac:dyDescent="0.15"/>
    <row r="213" s="96" customFormat="1" x14ac:dyDescent="0.15"/>
    <row r="214" s="96" customFormat="1" x14ac:dyDescent="0.15"/>
    <row r="215" s="96" customFormat="1" x14ac:dyDescent="0.15"/>
    <row r="216" s="96" customFormat="1" x14ac:dyDescent="0.15"/>
    <row r="217" s="96" customFormat="1" x14ac:dyDescent="0.15"/>
    <row r="218" s="96" customFormat="1" x14ac:dyDescent="0.15"/>
    <row r="219" s="96" customFormat="1" x14ac:dyDescent="0.15"/>
    <row r="220" s="96" customFormat="1" x14ac:dyDescent="0.15"/>
    <row r="221" s="96" customFormat="1" x14ac:dyDescent="0.15"/>
    <row r="222" s="96" customFormat="1" x14ac:dyDescent="0.15"/>
    <row r="223" s="96" customFormat="1" x14ac:dyDescent="0.15"/>
    <row r="224" s="96" customFormat="1" x14ac:dyDescent="0.15"/>
    <row r="225" s="96" customFormat="1" x14ac:dyDescent="0.15"/>
    <row r="226" s="96" customFormat="1" x14ac:dyDescent="0.15"/>
    <row r="227" s="96" customFormat="1" x14ac:dyDescent="0.15"/>
    <row r="228" s="96" customFormat="1" x14ac:dyDescent="0.15"/>
    <row r="229" s="96" customFormat="1" x14ac:dyDescent="0.15"/>
    <row r="230" s="96" customFormat="1" x14ac:dyDescent="0.15"/>
    <row r="231" s="96" customFormat="1" x14ac:dyDescent="0.15"/>
    <row r="232" s="96" customFormat="1" x14ac:dyDescent="0.15"/>
    <row r="233" s="96" customFormat="1" x14ac:dyDescent="0.15"/>
    <row r="234" s="96" customFormat="1" x14ac:dyDescent="0.15"/>
    <row r="235" s="96" customFormat="1" x14ac:dyDescent="0.15"/>
    <row r="236" s="96" customFormat="1" x14ac:dyDescent="0.15"/>
    <row r="237" s="96" customFormat="1" x14ac:dyDescent="0.15"/>
    <row r="238" s="96" customFormat="1" x14ac:dyDescent="0.15"/>
    <row r="239" s="96" customFormat="1" x14ac:dyDescent="0.15"/>
    <row r="240" s="96" customFormat="1" x14ac:dyDescent="0.15"/>
    <row r="241" s="96" customFormat="1" x14ac:dyDescent="0.15"/>
    <row r="242" s="96" customFormat="1" x14ac:dyDescent="0.15"/>
    <row r="243" s="96" customFormat="1" x14ac:dyDescent="0.15"/>
    <row r="244" s="96" customFormat="1" x14ac:dyDescent="0.15"/>
    <row r="245" s="96" customFormat="1" x14ac:dyDescent="0.15"/>
    <row r="246" s="96" customFormat="1" x14ac:dyDescent="0.15"/>
    <row r="247" s="96" customFormat="1" x14ac:dyDescent="0.15"/>
    <row r="248" s="96" customFormat="1" x14ac:dyDescent="0.15"/>
    <row r="249" s="96" customFormat="1" x14ac:dyDescent="0.15"/>
    <row r="250" s="96" customFormat="1" x14ac:dyDescent="0.15"/>
    <row r="251" s="96" customFormat="1" x14ac:dyDescent="0.15"/>
    <row r="252" s="96" customFormat="1" x14ac:dyDescent="0.15"/>
    <row r="253" s="96" customFormat="1" x14ac:dyDescent="0.15"/>
    <row r="254" s="96" customFormat="1" x14ac:dyDescent="0.15"/>
    <row r="255" s="96" customFormat="1" x14ac:dyDescent="0.15"/>
    <row r="256" s="96" customFormat="1" x14ac:dyDescent="0.15"/>
    <row r="257" s="96" customFormat="1" x14ac:dyDescent="0.15"/>
    <row r="258" s="96" customFormat="1" x14ac:dyDescent="0.15"/>
    <row r="259" s="96" customFormat="1" x14ac:dyDescent="0.15"/>
    <row r="260" s="96" customFormat="1" x14ac:dyDescent="0.15"/>
    <row r="261" s="96" customFormat="1" x14ac:dyDescent="0.15"/>
    <row r="262" s="96" customFormat="1" x14ac:dyDescent="0.15"/>
    <row r="263" s="96" customFormat="1" x14ac:dyDescent="0.15"/>
    <row r="264" s="96" customFormat="1" x14ac:dyDescent="0.15"/>
    <row r="265" s="96" customFormat="1" x14ac:dyDescent="0.15"/>
    <row r="266" s="96" customFormat="1" x14ac:dyDescent="0.15"/>
    <row r="267" s="96" customFormat="1" x14ac:dyDescent="0.15"/>
    <row r="268" s="96" customFormat="1" x14ac:dyDescent="0.15"/>
    <row r="269" s="96" customFormat="1" x14ac:dyDescent="0.15"/>
    <row r="270" s="96" customFormat="1" x14ac:dyDescent="0.15"/>
    <row r="271" s="96" customFormat="1" x14ac:dyDescent="0.15"/>
    <row r="272" s="96" customFormat="1" x14ac:dyDescent="0.15"/>
    <row r="273" s="96" customFormat="1" x14ac:dyDescent="0.15"/>
  </sheetData>
  <sheetProtection algorithmName="SHA-512" hashValue="Ha4YtSKQG0QBfxvE+21X5L0mMqj88NaWaMcrLiJPqEbxndSWR2B0NRahx7Ulf25ByQtHjqKK4cfqOxcCLzE1aw==" saltValue="4H9utrp7AEkS9oVq38xjGA==" spinCount="100000" sheet="1" objects="1" scenarios="1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L199"/>
  <sheetViews>
    <sheetView workbookViewId="0">
      <selection activeCell="N77" sqref="N77"/>
    </sheetView>
  </sheetViews>
  <sheetFormatPr baseColWidth="10" defaultColWidth="10.83203125" defaultRowHeight="13" x14ac:dyDescent="0.15"/>
  <cols>
    <col min="1" max="1" width="20.83203125" style="19" customWidth="1"/>
    <col min="2" max="2" width="16.1640625" style="19" customWidth="1"/>
    <col min="3" max="9" width="12.1640625" style="19" customWidth="1"/>
    <col min="10" max="16384" width="10.83203125" style="19"/>
  </cols>
  <sheetData>
    <row r="1" spans="1:116" ht="14" x14ac:dyDescent="0.15">
      <c r="A1" s="102" t="s">
        <v>115</v>
      </c>
      <c r="B1" s="126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</row>
    <row r="2" spans="1:116" ht="14" x14ac:dyDescent="0.15">
      <c r="A2" s="127" t="s">
        <v>212</v>
      </c>
      <c r="B2" s="126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</row>
    <row r="3" spans="1:116" ht="15" thickBot="1" x14ac:dyDescent="0.2">
      <c r="A3" s="102"/>
      <c r="B3" s="126"/>
      <c r="C3" s="102"/>
      <c r="D3" s="102"/>
      <c r="E3" s="102"/>
      <c r="F3" s="102"/>
      <c r="G3" s="128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</row>
    <row r="4" spans="1:116" ht="14" x14ac:dyDescent="0.15">
      <c r="A4" s="99" t="s">
        <v>45</v>
      </c>
      <c r="B4" s="100"/>
      <c r="C4" s="100"/>
      <c r="D4" s="100"/>
      <c r="E4" s="100"/>
      <c r="F4" s="100"/>
      <c r="G4" s="100"/>
      <c r="H4" s="100"/>
      <c r="I4" s="101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</row>
    <row r="5" spans="1:116" ht="14" x14ac:dyDescent="0.15">
      <c r="A5" s="103" t="s">
        <v>6</v>
      </c>
      <c r="B5" s="88"/>
      <c r="C5" s="124">
        <v>1500</v>
      </c>
      <c r="D5" s="88"/>
      <c r="E5" s="88"/>
      <c r="F5" s="88"/>
      <c r="G5" s="88"/>
      <c r="H5" s="88"/>
      <c r="I5" s="104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</row>
    <row r="6" spans="1:116" ht="14" x14ac:dyDescent="0.15">
      <c r="A6" s="103"/>
      <c r="B6" s="88"/>
      <c r="C6" s="88"/>
      <c r="D6" s="88"/>
      <c r="E6" s="88"/>
      <c r="F6" s="88"/>
      <c r="G6" s="88"/>
      <c r="H6" s="88"/>
      <c r="I6" s="104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</row>
    <row r="7" spans="1:116" ht="43" customHeight="1" x14ac:dyDescent="0.15">
      <c r="A7" s="203" t="s">
        <v>161</v>
      </c>
      <c r="B7" s="204" t="s">
        <v>157</v>
      </c>
      <c r="C7" s="205" t="s">
        <v>7</v>
      </c>
      <c r="D7" s="205" t="s">
        <v>46</v>
      </c>
      <c r="E7" s="206" t="s">
        <v>47</v>
      </c>
      <c r="F7" s="206" t="s">
        <v>44</v>
      </c>
      <c r="G7" s="205" t="s">
        <v>136</v>
      </c>
      <c r="H7" s="207" t="s">
        <v>66</v>
      </c>
      <c r="I7" s="208" t="s">
        <v>73</v>
      </c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</row>
    <row r="8" spans="1:116" ht="14" x14ac:dyDescent="0.15">
      <c r="A8" s="105" t="str">
        <f>'Tariffs July 2016'!K2</f>
        <v>AGL</v>
      </c>
      <c r="B8" s="106">
        <f>'Tariffs July 2016'!G2</f>
        <v>41090</v>
      </c>
      <c r="C8" s="107">
        <f>91*'Tariffs July 2016'!M2/100</f>
        <v>89.644099999999995</v>
      </c>
      <c r="D8" s="107">
        <f>$C$5*'Tariffs July 2016'!N2/100</f>
        <v>369.15</v>
      </c>
      <c r="E8" s="107">
        <v>0</v>
      </c>
      <c r="F8" s="107">
        <v>0</v>
      </c>
      <c r="G8" s="107">
        <f>SUM(C8:F8)</f>
        <v>458.79409999999996</v>
      </c>
      <c r="H8" s="108">
        <f>G8*4</f>
        <v>1835.1763999999998</v>
      </c>
      <c r="I8" s="109">
        <f>H8*1.1</f>
        <v>2018.6940400000001</v>
      </c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</row>
    <row r="9" spans="1:116" ht="14" x14ac:dyDescent="0.15">
      <c r="A9" s="105" t="str">
        <f>'Tariffs July 2016'!K3</f>
        <v>Click Energy</v>
      </c>
      <c r="B9" s="106">
        <f>'Tariffs July 2016'!G3</f>
        <v>41090</v>
      </c>
      <c r="C9" s="107">
        <f>91*'Tariffs July 2016'!M3/100</f>
        <v>107.38</v>
      </c>
      <c r="D9" s="107">
        <f>$C$5*'Tariffs July 2016'!N3/100</f>
        <v>369</v>
      </c>
      <c r="E9" s="107">
        <v>0</v>
      </c>
      <c r="F9" s="107">
        <v>0</v>
      </c>
      <c r="G9" s="107">
        <f t="shared" ref="G9:G17" si="0">SUM(C9:F9)</f>
        <v>476.38</v>
      </c>
      <c r="H9" s="108">
        <f t="shared" ref="H9:H17" si="1">G9*4</f>
        <v>1905.52</v>
      </c>
      <c r="I9" s="109">
        <f t="shared" ref="I9:I18" si="2">H9*1.1</f>
        <v>2096.0720000000001</v>
      </c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</row>
    <row r="10" spans="1:116" ht="14" x14ac:dyDescent="0.15">
      <c r="A10" s="105" t="str">
        <f>'Tariffs July 2016'!K4</f>
        <v>Diamond Energy</v>
      </c>
      <c r="B10" s="106">
        <f>'Tariffs July 2016'!G4</f>
        <v>40724</v>
      </c>
      <c r="C10" s="107">
        <f>91*'Tariffs July 2016'!M4/100</f>
        <v>105.92036</v>
      </c>
      <c r="D10" s="107">
        <f>$C$5*'Tariffs July 2016'!N4/100</f>
        <v>333.57</v>
      </c>
      <c r="E10" s="107">
        <v>0</v>
      </c>
      <c r="F10" s="107">
        <v>0</v>
      </c>
      <c r="G10" s="107">
        <f t="shared" si="0"/>
        <v>439.49036000000001</v>
      </c>
      <c r="H10" s="108">
        <f t="shared" si="1"/>
        <v>1757.96144</v>
      </c>
      <c r="I10" s="109">
        <f t="shared" si="2"/>
        <v>1933.7575840000002</v>
      </c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</row>
    <row r="11" spans="1:116" ht="14" x14ac:dyDescent="0.15">
      <c r="A11" s="105" t="str">
        <f>'Tariffs July 2016'!K5</f>
        <v>Dodo Power &amp; Gas</v>
      </c>
      <c r="B11" s="106">
        <f>'Tariffs July 2016'!G5</f>
        <v>41090</v>
      </c>
      <c r="C11" s="107">
        <f>91*'Tariffs July 2016'!M5/100</f>
        <v>105.92036</v>
      </c>
      <c r="D11" s="107">
        <f>$C$5*'Tariffs July 2016'!N5/100</f>
        <v>333.57</v>
      </c>
      <c r="E11" s="107">
        <v>0</v>
      </c>
      <c r="F11" s="107">
        <v>0</v>
      </c>
      <c r="G11" s="107">
        <f t="shared" si="0"/>
        <v>439.49036000000001</v>
      </c>
      <c r="H11" s="108">
        <f t="shared" si="1"/>
        <v>1757.96144</v>
      </c>
      <c r="I11" s="109">
        <f t="shared" si="2"/>
        <v>1933.7575840000002</v>
      </c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</row>
    <row r="12" spans="1:116" ht="14" x14ac:dyDescent="0.15">
      <c r="A12" s="105" t="str">
        <f>'Tariffs July 2016'!K6</f>
        <v>EnergyAustralia</v>
      </c>
      <c r="B12" s="106">
        <f>'Tariffs July 2016'!G6</f>
        <v>41090</v>
      </c>
      <c r="C12" s="107">
        <f>91*'Tariffs July 2016'!M6/100</f>
        <v>106.47</v>
      </c>
      <c r="D12" s="107">
        <f>$C$5*'Tariffs July 2016'!N6/100</f>
        <v>354.3</v>
      </c>
      <c r="E12" s="107">
        <v>0</v>
      </c>
      <c r="F12" s="107">
        <v>0</v>
      </c>
      <c r="G12" s="107">
        <f t="shared" si="0"/>
        <v>460.77</v>
      </c>
      <c r="H12" s="108">
        <f t="shared" si="1"/>
        <v>1843.08</v>
      </c>
      <c r="I12" s="109">
        <f t="shared" si="2"/>
        <v>2027.3880000000001</v>
      </c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</row>
    <row r="13" spans="1:116" ht="14" x14ac:dyDescent="0.15">
      <c r="A13" s="105" t="str">
        <f>'Tariffs July 2016'!K7</f>
        <v>Lumo Energy</v>
      </c>
      <c r="B13" s="106">
        <f>'Tariffs July 2016'!G7</f>
        <v>41090</v>
      </c>
      <c r="C13" s="107">
        <f>91*'Tariffs July 2016'!M7/100</f>
        <v>89.170900000000003</v>
      </c>
      <c r="D13" s="107">
        <f>$C$5*'Tariffs July 2016'!N7/100</f>
        <v>363</v>
      </c>
      <c r="E13" s="107">
        <v>0</v>
      </c>
      <c r="F13" s="107">
        <v>0</v>
      </c>
      <c r="G13" s="107">
        <f t="shared" si="0"/>
        <v>452.17090000000002</v>
      </c>
      <c r="H13" s="108">
        <f t="shared" si="1"/>
        <v>1808.6836000000001</v>
      </c>
      <c r="I13" s="109">
        <f t="shared" si="2"/>
        <v>1989.5519600000002</v>
      </c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</row>
    <row r="14" spans="1:116" ht="14" x14ac:dyDescent="0.15">
      <c r="A14" s="105" t="str">
        <f>'Tariffs July 2016'!K8</f>
        <v>Origin Energy</v>
      </c>
      <c r="B14" s="106">
        <f>'Tariffs July 2016'!G8</f>
        <v>41090</v>
      </c>
      <c r="C14" s="107">
        <f>91*'Tariffs July 2016'!M8/100</f>
        <v>105.9877</v>
      </c>
      <c r="D14" s="107">
        <f>$C$5*'Tariffs July 2016'!N8/100</f>
        <v>348.9</v>
      </c>
      <c r="E14" s="107">
        <v>0</v>
      </c>
      <c r="F14" s="107">
        <v>0</v>
      </c>
      <c r="G14" s="107">
        <f t="shared" si="0"/>
        <v>454.8877</v>
      </c>
      <c r="H14" s="108">
        <f t="shared" si="1"/>
        <v>1819.5508</v>
      </c>
      <c r="I14" s="109">
        <f t="shared" si="2"/>
        <v>2001.5058800000002</v>
      </c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</row>
    <row r="15" spans="1:116" ht="14" x14ac:dyDescent="0.15">
      <c r="A15" s="105" t="str">
        <f>'Tariffs July 2016'!K9</f>
        <v>Powerdirect</v>
      </c>
      <c r="B15" s="106">
        <f>'Tariffs July 2016'!G9</f>
        <v>41090</v>
      </c>
      <c r="C15" s="107">
        <f>91*'Tariffs July 2016'!M9/100</f>
        <v>105.9058</v>
      </c>
      <c r="D15" s="107">
        <f>$C$5*'Tariffs July 2016'!N9/100</f>
        <v>333.45</v>
      </c>
      <c r="E15" s="107">
        <v>0</v>
      </c>
      <c r="F15" s="107">
        <v>0</v>
      </c>
      <c r="G15" s="107">
        <f t="shared" si="0"/>
        <v>439.35579999999999</v>
      </c>
      <c r="H15" s="108">
        <f t="shared" si="1"/>
        <v>1757.4232</v>
      </c>
      <c r="I15" s="109">
        <f t="shared" si="2"/>
        <v>1933.16552</v>
      </c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</row>
    <row r="16" spans="1:116" ht="14" x14ac:dyDescent="0.15">
      <c r="A16" s="105" t="str">
        <f>'Tariffs July 2016'!K10</f>
        <v>Sanctuary Energy</v>
      </c>
      <c r="B16" s="106">
        <f>'Tariffs July 2016'!G10</f>
        <v>40908</v>
      </c>
      <c r="C16" s="107">
        <f>91*'Tariffs July 2016'!M10/100</f>
        <v>105.92399999999999</v>
      </c>
      <c r="D16" s="107">
        <f>$C$5*'Tariffs July 2016'!N10/100</f>
        <v>333.57</v>
      </c>
      <c r="E16" s="107">
        <v>0</v>
      </c>
      <c r="F16" s="107">
        <v>0</v>
      </c>
      <c r="G16" s="107">
        <f t="shared" si="0"/>
        <v>439.49399999999997</v>
      </c>
      <c r="H16" s="108">
        <f t="shared" si="1"/>
        <v>1757.9759999999999</v>
      </c>
      <c r="I16" s="109">
        <f t="shared" si="2"/>
        <v>1933.7736</v>
      </c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/>
      <c r="DD16" s="102"/>
      <c r="DE16" s="102"/>
      <c r="DF16" s="102"/>
      <c r="DG16" s="102"/>
      <c r="DH16" s="102"/>
      <c r="DI16" s="102"/>
      <c r="DJ16" s="102"/>
      <c r="DK16" s="102"/>
      <c r="DL16" s="102"/>
    </row>
    <row r="17" spans="1:116" ht="14" x14ac:dyDescent="0.15">
      <c r="A17" s="105" t="str">
        <f>'Tariffs July 2016'!K11</f>
        <v>Simply Energy</v>
      </c>
      <c r="B17" s="106">
        <f>'Tariffs July 2016'!G11</f>
        <v>40851</v>
      </c>
      <c r="C17" s="107">
        <f>91*'Tariffs July 2016'!M11/100</f>
        <v>105.92399999999999</v>
      </c>
      <c r="D17" s="107">
        <f>$C$5*'Tariffs July 2016'!N11/100</f>
        <v>333.6</v>
      </c>
      <c r="E17" s="107">
        <v>0</v>
      </c>
      <c r="F17" s="107">
        <v>0</v>
      </c>
      <c r="G17" s="107">
        <f t="shared" si="0"/>
        <v>439.524</v>
      </c>
      <c r="H17" s="108">
        <f t="shared" si="1"/>
        <v>1758.096</v>
      </c>
      <c r="I17" s="109">
        <f t="shared" si="2"/>
        <v>1933.9056</v>
      </c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</row>
    <row r="18" spans="1:116" ht="15" thickBot="1" x14ac:dyDescent="0.2">
      <c r="A18" s="110" t="str">
        <f>'Tariffs July 2016'!K12</f>
        <v>Urth Energy</v>
      </c>
      <c r="B18" s="111">
        <f>'Tariffs July 2016'!G12</f>
        <v>41090</v>
      </c>
      <c r="C18" s="112">
        <f>91*'Tariffs July 2016'!M12/100</f>
        <v>105.9877</v>
      </c>
      <c r="D18" s="112">
        <f>$C$5*'Tariffs July 2016'!N12/100</f>
        <v>418.5</v>
      </c>
      <c r="E18" s="112">
        <v>0</v>
      </c>
      <c r="F18" s="112">
        <v>0</v>
      </c>
      <c r="G18" s="112">
        <f>SUM(C18:F18)</f>
        <v>524.48770000000002</v>
      </c>
      <c r="H18" s="113">
        <f>G18*4</f>
        <v>2097.9508000000001</v>
      </c>
      <c r="I18" s="114">
        <f t="shared" si="2"/>
        <v>2307.7458800000004</v>
      </c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102"/>
      <c r="DF18" s="102"/>
      <c r="DG18" s="102"/>
      <c r="DH18" s="102"/>
      <c r="DI18" s="102"/>
      <c r="DJ18" s="102"/>
      <c r="DK18" s="102"/>
      <c r="DL18" s="102"/>
    </row>
    <row r="19" spans="1:116" ht="14" x14ac:dyDescent="0.15">
      <c r="A19" s="129"/>
      <c r="B19" s="129"/>
      <c r="C19" s="129"/>
      <c r="D19" s="129"/>
      <c r="E19" s="129"/>
      <c r="F19" s="129"/>
      <c r="G19" s="129"/>
      <c r="H19" s="129"/>
      <c r="I19" s="129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</row>
    <row r="20" spans="1:116" ht="15" thickBot="1" x14ac:dyDescent="0.2">
      <c r="A20" s="129"/>
      <c r="B20" s="129"/>
      <c r="C20" s="129"/>
      <c r="D20" s="129"/>
      <c r="E20" s="129"/>
      <c r="F20" s="129"/>
      <c r="G20" s="129"/>
      <c r="H20" s="129"/>
      <c r="I20" s="129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</row>
    <row r="21" spans="1:116" ht="14" x14ac:dyDescent="0.15">
      <c r="A21" s="99" t="s">
        <v>61</v>
      </c>
      <c r="B21" s="100"/>
      <c r="C21" s="100"/>
      <c r="D21" s="115"/>
      <c r="E21" s="115"/>
      <c r="F21" s="115"/>
      <c r="G21" s="116"/>
      <c r="H21" s="100"/>
      <c r="I21" s="101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</row>
    <row r="22" spans="1:116" ht="14" x14ac:dyDescent="0.15">
      <c r="A22" s="103" t="s">
        <v>6</v>
      </c>
      <c r="B22" s="88"/>
      <c r="C22" s="124">
        <v>2000</v>
      </c>
      <c r="D22" s="117"/>
      <c r="E22" s="117"/>
      <c r="F22" s="117"/>
      <c r="G22" s="118"/>
      <c r="H22" s="88"/>
      <c r="I22" s="104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</row>
    <row r="23" spans="1:116" ht="14" x14ac:dyDescent="0.15">
      <c r="A23" s="103" t="s">
        <v>236</v>
      </c>
      <c r="B23" s="88"/>
      <c r="C23" s="125">
        <v>0.85</v>
      </c>
      <c r="D23" s="117"/>
      <c r="E23" s="117"/>
      <c r="F23" s="117"/>
      <c r="G23" s="118"/>
      <c r="H23" s="88"/>
      <c r="I23" s="104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</row>
    <row r="24" spans="1:116" ht="14" x14ac:dyDescent="0.15">
      <c r="A24" s="103" t="s">
        <v>62</v>
      </c>
      <c r="B24" s="88"/>
      <c r="C24" s="125">
        <v>0.15</v>
      </c>
      <c r="D24" s="117"/>
      <c r="E24" s="117"/>
      <c r="F24" s="117"/>
      <c r="G24" s="118"/>
      <c r="H24" s="88"/>
      <c r="I24" s="104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</row>
    <row r="25" spans="1:116" ht="14" x14ac:dyDescent="0.15">
      <c r="A25" s="103"/>
      <c r="B25" s="88"/>
      <c r="C25" s="117"/>
      <c r="D25" s="117"/>
      <c r="E25" s="117"/>
      <c r="F25" s="117"/>
      <c r="G25" s="118"/>
      <c r="H25" s="88"/>
      <c r="I25" s="104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</row>
    <row r="26" spans="1:116" ht="43" customHeight="1" x14ac:dyDescent="0.15">
      <c r="A26" s="203" t="s">
        <v>161</v>
      </c>
      <c r="B26" s="204" t="s">
        <v>157</v>
      </c>
      <c r="C26" s="205" t="s">
        <v>7</v>
      </c>
      <c r="D26" s="205" t="s">
        <v>63</v>
      </c>
      <c r="E26" s="206" t="s">
        <v>64</v>
      </c>
      <c r="F26" s="205" t="s">
        <v>65</v>
      </c>
      <c r="G26" s="205" t="s">
        <v>78</v>
      </c>
      <c r="H26" s="207" t="s">
        <v>66</v>
      </c>
      <c r="I26" s="208" t="s">
        <v>73</v>
      </c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</row>
    <row r="27" spans="1:116" ht="14" x14ac:dyDescent="0.15">
      <c r="A27" s="105" t="str">
        <f>'Tariffs July 2016'!K13</f>
        <v>AGL</v>
      </c>
      <c r="B27" s="106">
        <f>'Tariffs July 2016'!G13</f>
        <v>41090</v>
      </c>
      <c r="C27" s="107">
        <f>91*'Tariffs July 2016'!M13/100</f>
        <v>92.073800000000006</v>
      </c>
      <c r="D27" s="107">
        <f>($C$22*$C$23)*'Tariffs July 2016'!N13/100</f>
        <v>418.37</v>
      </c>
      <c r="E27" s="107">
        <v>0</v>
      </c>
      <c r="F27" s="107">
        <f>($C$22*$C$24)*'Tariffs July 2016'!AE13/100</f>
        <v>43.26</v>
      </c>
      <c r="G27" s="107">
        <f>SUM(C27:F27)</f>
        <v>553.7038</v>
      </c>
      <c r="H27" s="108">
        <f>G27*4</f>
        <v>2214.8152</v>
      </c>
      <c r="I27" s="109">
        <f t="shared" ref="I27:I37" si="3">H27*1.1</f>
        <v>2436.2967200000003</v>
      </c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</row>
    <row r="28" spans="1:116" ht="14" x14ac:dyDescent="0.15">
      <c r="A28" s="105" t="str">
        <f>'Tariffs July 2016'!K14</f>
        <v>Click Energy</v>
      </c>
      <c r="B28" s="106">
        <f>'Tariffs July 2016'!G14</f>
        <v>41090</v>
      </c>
      <c r="C28" s="107">
        <f>91*'Tariffs July 2016'!M14/100</f>
        <v>111.02</v>
      </c>
      <c r="D28" s="107">
        <f>($C$22*$C$23)*'Tariffs July 2016'!N14/100</f>
        <v>418.2</v>
      </c>
      <c r="E28" s="107">
        <v>0</v>
      </c>
      <c r="F28" s="107">
        <f>($C$22*$C$24)*'Tariffs July 2016'!AE14/100</f>
        <v>55.5</v>
      </c>
      <c r="G28" s="107">
        <f t="shared" ref="G28:G37" si="4">SUM(C28:F28)</f>
        <v>584.72</v>
      </c>
      <c r="H28" s="108">
        <f t="shared" ref="H28:H37" si="5">G28*4</f>
        <v>2338.88</v>
      </c>
      <c r="I28" s="109">
        <f t="shared" si="3"/>
        <v>2572.7680000000005</v>
      </c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</row>
    <row r="29" spans="1:116" ht="14" x14ac:dyDescent="0.15">
      <c r="A29" s="105" t="str">
        <f>'Tariffs July 2016'!K15</f>
        <v>Diamond Energy</v>
      </c>
      <c r="B29" s="106">
        <f>'Tariffs July 2016'!G15</f>
        <v>40724</v>
      </c>
      <c r="C29" s="107">
        <f>91*'Tariffs July 2016'!M15/100</f>
        <v>108.55844999999999</v>
      </c>
      <c r="D29" s="107">
        <f>($C$22*$C$23)*'Tariffs July 2016'!N15/100</f>
        <v>378.04599999999999</v>
      </c>
      <c r="E29" s="107">
        <v>0</v>
      </c>
      <c r="F29" s="107">
        <f>($C$22*$C$24)*'Tariffs July 2016'!AE15/100</f>
        <v>37.344000000000001</v>
      </c>
      <c r="G29" s="107">
        <f t="shared" si="4"/>
        <v>523.94844999999998</v>
      </c>
      <c r="H29" s="108">
        <f t="shared" si="5"/>
        <v>2095.7937999999999</v>
      </c>
      <c r="I29" s="109">
        <f t="shared" si="3"/>
        <v>2305.37318</v>
      </c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</row>
    <row r="30" spans="1:116" ht="14" x14ac:dyDescent="0.15">
      <c r="A30" s="105" t="str">
        <f>'Tariffs July 2016'!K16</f>
        <v>Dodo Power &amp; Gas</v>
      </c>
      <c r="B30" s="106">
        <f>'Tariffs July 2016'!G16</f>
        <v>41090</v>
      </c>
      <c r="C30" s="107">
        <f>91*'Tariffs July 2016'!M16/100</f>
        <v>108.55844999999999</v>
      </c>
      <c r="D30" s="107">
        <f>($C$22*$C$23)*'Tariffs July 2016'!N16/100</f>
        <v>378.04599999999999</v>
      </c>
      <c r="E30" s="107">
        <v>0</v>
      </c>
      <c r="F30" s="107">
        <f>($C$22*$C$24)*'Tariffs July 2016'!AE16/100</f>
        <v>37.344000000000001</v>
      </c>
      <c r="G30" s="107">
        <f t="shared" si="4"/>
        <v>523.94844999999998</v>
      </c>
      <c r="H30" s="108">
        <f t="shared" si="5"/>
        <v>2095.7937999999999</v>
      </c>
      <c r="I30" s="109">
        <f t="shared" si="3"/>
        <v>2305.37318</v>
      </c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</row>
    <row r="31" spans="1:116" ht="14" x14ac:dyDescent="0.15">
      <c r="A31" s="105" t="str">
        <f>'Tariffs July 2016'!K17</f>
        <v>EnergyAustralia</v>
      </c>
      <c r="B31" s="106">
        <f>'Tariffs July 2016'!G17</f>
        <v>41090</v>
      </c>
      <c r="C31" s="107">
        <f>91*'Tariffs July 2016'!M17/100</f>
        <v>109.2</v>
      </c>
      <c r="D31" s="107">
        <f>($C$22*$C$23)*'Tariffs July 2016'!N17/100</f>
        <v>401.54</v>
      </c>
      <c r="E31" s="107">
        <v>0</v>
      </c>
      <c r="F31" s="107">
        <f>($C$22*$C$24)*'Tariffs July 2016'!AE17/100</f>
        <v>42</v>
      </c>
      <c r="G31" s="107">
        <f t="shared" si="4"/>
        <v>552.74</v>
      </c>
      <c r="H31" s="108">
        <f t="shared" si="5"/>
        <v>2210.96</v>
      </c>
      <c r="I31" s="109">
        <f t="shared" si="3"/>
        <v>2432.056</v>
      </c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</row>
    <row r="32" spans="1:116" ht="14" x14ac:dyDescent="0.15">
      <c r="A32" s="105" t="str">
        <f>'Tariffs July 2016'!K18</f>
        <v>Lumo Energy</v>
      </c>
      <c r="B32" s="106">
        <f>'Tariffs July 2016'!G18</f>
        <v>41090</v>
      </c>
      <c r="C32" s="107">
        <f>91*'Tariffs July 2016'!M18/100</f>
        <v>91.609699999999989</v>
      </c>
      <c r="D32" s="107">
        <f>($C$22*$C$23)*'Tariffs July 2016'!N18/100</f>
        <v>411.4</v>
      </c>
      <c r="E32" s="107">
        <v>0</v>
      </c>
      <c r="F32" s="107">
        <f>($C$22*$C$24)*'Tariffs July 2016'!AE18/100</f>
        <v>42.54</v>
      </c>
      <c r="G32" s="107">
        <f t="shared" si="4"/>
        <v>545.54969999999992</v>
      </c>
      <c r="H32" s="108">
        <f t="shared" si="5"/>
        <v>2182.1987999999997</v>
      </c>
      <c r="I32" s="109">
        <f t="shared" si="3"/>
        <v>2400.4186799999998</v>
      </c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</row>
    <row r="33" spans="1:116" ht="14" x14ac:dyDescent="0.15">
      <c r="A33" s="105" t="str">
        <f>'Tariffs July 2016'!K19</f>
        <v>Origin Energy</v>
      </c>
      <c r="B33" s="106">
        <f>'Tariffs July 2016'!G19</f>
        <v>41090</v>
      </c>
      <c r="C33" s="107">
        <f>91*'Tariffs July 2016'!M19/100</f>
        <v>108.42649999999999</v>
      </c>
      <c r="D33" s="107">
        <f>($C$22*$C$23)*'Tariffs July 2016'!N19/100</f>
        <v>395.42</v>
      </c>
      <c r="E33" s="107">
        <v>0</v>
      </c>
      <c r="F33" s="107">
        <f>($C$22*$C$24)*'Tariffs July 2016'!AE19/100</f>
        <v>43.26</v>
      </c>
      <c r="G33" s="107">
        <f t="shared" si="4"/>
        <v>547.10649999999998</v>
      </c>
      <c r="H33" s="108">
        <f t="shared" si="5"/>
        <v>2188.4259999999999</v>
      </c>
      <c r="I33" s="109">
        <f t="shared" si="3"/>
        <v>2407.2686000000003</v>
      </c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</row>
    <row r="34" spans="1:116" ht="14" x14ac:dyDescent="0.15">
      <c r="A34" s="105" t="str">
        <f>'Tariffs July 2016'!K20</f>
        <v>Powerdirect</v>
      </c>
      <c r="B34" s="106">
        <f>'Tariffs July 2016'!G20</f>
        <v>41090</v>
      </c>
      <c r="C34" s="107">
        <f>91*'Tariffs July 2016'!M20/100</f>
        <v>108.53569999999999</v>
      </c>
      <c r="D34" s="107">
        <f>($C$22*$C$23)*'Tariffs July 2016'!N20/100</f>
        <v>377.91</v>
      </c>
      <c r="E34" s="107">
        <v>0</v>
      </c>
      <c r="F34" s="107">
        <f>($C$22*$C$24)*'Tariffs July 2016'!AE20/100</f>
        <v>37.32</v>
      </c>
      <c r="G34" s="107">
        <f t="shared" si="4"/>
        <v>523.76570000000004</v>
      </c>
      <c r="H34" s="108">
        <f t="shared" si="5"/>
        <v>2095.0628000000002</v>
      </c>
      <c r="I34" s="109">
        <f t="shared" si="3"/>
        <v>2304.5690800000002</v>
      </c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</row>
    <row r="35" spans="1:116" ht="14" x14ac:dyDescent="0.15">
      <c r="A35" s="105" t="str">
        <f>'Tariffs July 2016'!K21</f>
        <v>Sanctuary Energy</v>
      </c>
      <c r="B35" s="106">
        <f>'Tariffs July 2016'!G21</f>
        <v>40908</v>
      </c>
      <c r="C35" s="107">
        <f>91*'Tariffs July 2016'!M21/100</f>
        <v>105.92399999999999</v>
      </c>
      <c r="D35" s="107">
        <f>($C$22*$C$23)*'Tariffs July 2016'!N21/100</f>
        <v>378.04599999999999</v>
      </c>
      <c r="E35" s="107">
        <v>0</v>
      </c>
      <c r="F35" s="107">
        <f>($C$22*$C$24)*'Tariffs July 2016'!AE21/100</f>
        <v>37.344000000000001</v>
      </c>
      <c r="G35" s="107">
        <f t="shared" si="4"/>
        <v>521.31399999999996</v>
      </c>
      <c r="H35" s="108">
        <f t="shared" si="5"/>
        <v>2085.2559999999999</v>
      </c>
      <c r="I35" s="109">
        <f t="shared" si="3"/>
        <v>2293.7816000000003</v>
      </c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</row>
    <row r="36" spans="1:116" ht="14" x14ac:dyDescent="0.15">
      <c r="A36" s="105" t="str">
        <f>'Tariffs July 2016'!K22</f>
        <v>Simply Energy</v>
      </c>
      <c r="B36" s="106">
        <f>'Tariffs July 2016'!G22</f>
        <v>40851</v>
      </c>
      <c r="C36" s="107">
        <f>91*'Tariffs July 2016'!M22/100</f>
        <v>108.56299999999999</v>
      </c>
      <c r="D36" s="107">
        <f>($C$22*$C$23)*'Tariffs July 2016'!N22/100</f>
        <v>378.08</v>
      </c>
      <c r="E36" s="107">
        <v>0</v>
      </c>
      <c r="F36" s="107">
        <f>($C$22*$C$24)*'Tariffs July 2016'!AE22/100</f>
        <v>37.35</v>
      </c>
      <c r="G36" s="107">
        <f t="shared" si="4"/>
        <v>523.99299999999994</v>
      </c>
      <c r="H36" s="108">
        <f t="shared" si="5"/>
        <v>2095.9719999999998</v>
      </c>
      <c r="I36" s="109">
        <f t="shared" si="3"/>
        <v>2305.5691999999999</v>
      </c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</row>
    <row r="37" spans="1:116" ht="15" thickBot="1" x14ac:dyDescent="0.2">
      <c r="A37" s="110" t="str">
        <f>'Tariffs July 2016'!K23</f>
        <v>Urth Energy</v>
      </c>
      <c r="B37" s="111">
        <f>'Tariffs July 2016'!G23</f>
        <v>41090</v>
      </c>
      <c r="C37" s="112">
        <f>91*'Tariffs July 2016'!M23/100</f>
        <v>108.42649999999999</v>
      </c>
      <c r="D37" s="112">
        <f>($C$22*$C$23)*'Tariffs July 2016'!N23/100</f>
        <v>474.3</v>
      </c>
      <c r="E37" s="112">
        <v>0</v>
      </c>
      <c r="F37" s="112">
        <f>($C$22*$C$24)*'Tariffs July 2016'!AE23/100</f>
        <v>43.26</v>
      </c>
      <c r="G37" s="112">
        <f t="shared" si="4"/>
        <v>625.98649999999998</v>
      </c>
      <c r="H37" s="113">
        <f t="shared" si="5"/>
        <v>2503.9459999999999</v>
      </c>
      <c r="I37" s="114">
        <f t="shared" si="3"/>
        <v>2754.3406</v>
      </c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</row>
    <row r="38" spans="1:116" ht="14" x14ac:dyDescent="0.15">
      <c r="A38" s="129"/>
      <c r="B38" s="130"/>
      <c r="C38" s="131"/>
      <c r="D38" s="131"/>
      <c r="E38" s="131"/>
      <c r="F38" s="131"/>
      <c r="G38" s="131"/>
      <c r="H38" s="132"/>
      <c r="I38" s="129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</row>
    <row r="39" spans="1:116" ht="15" thickBot="1" x14ac:dyDescent="0.2">
      <c r="A39" s="129"/>
      <c r="B39" s="129"/>
      <c r="C39" s="129"/>
      <c r="D39" s="129"/>
      <c r="E39" s="129"/>
      <c r="F39" s="129"/>
      <c r="G39" s="129"/>
      <c r="H39" s="129"/>
      <c r="I39" s="129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</row>
    <row r="40" spans="1:116" ht="14" x14ac:dyDescent="0.15">
      <c r="A40" s="99" t="s">
        <v>67</v>
      </c>
      <c r="B40" s="100"/>
      <c r="C40" s="100"/>
      <c r="D40" s="115"/>
      <c r="E40" s="115"/>
      <c r="F40" s="115"/>
      <c r="G40" s="116"/>
      <c r="H40" s="100"/>
      <c r="I40" s="101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</row>
    <row r="41" spans="1:116" ht="14" x14ac:dyDescent="0.15">
      <c r="A41" s="103" t="s">
        <v>6</v>
      </c>
      <c r="B41" s="88"/>
      <c r="C41" s="124">
        <v>2000</v>
      </c>
      <c r="D41" s="117"/>
      <c r="E41" s="117"/>
      <c r="F41" s="117"/>
      <c r="G41" s="118"/>
      <c r="H41" s="88"/>
      <c r="I41" s="104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</row>
    <row r="42" spans="1:116" ht="14" x14ac:dyDescent="0.15">
      <c r="A42" s="103" t="s">
        <v>236</v>
      </c>
      <c r="B42" s="88"/>
      <c r="C42" s="125">
        <v>0.85</v>
      </c>
      <c r="D42" s="117"/>
      <c r="E42" s="117"/>
      <c r="F42" s="117"/>
      <c r="G42" s="118"/>
      <c r="H42" s="88"/>
      <c r="I42" s="104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</row>
    <row r="43" spans="1:116" ht="14" x14ac:dyDescent="0.15">
      <c r="A43" s="103" t="s">
        <v>62</v>
      </c>
      <c r="B43" s="88"/>
      <c r="C43" s="125">
        <v>0.15</v>
      </c>
      <c r="D43" s="117"/>
      <c r="E43" s="117"/>
      <c r="F43" s="117"/>
      <c r="G43" s="118"/>
      <c r="H43" s="88"/>
      <c r="I43" s="104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</row>
    <row r="44" spans="1:116" ht="14" x14ac:dyDescent="0.15">
      <c r="A44" s="103"/>
      <c r="B44" s="88"/>
      <c r="C44" s="117"/>
      <c r="D44" s="117"/>
      <c r="E44" s="117"/>
      <c r="F44" s="117"/>
      <c r="G44" s="118"/>
      <c r="H44" s="88"/>
      <c r="I44" s="104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</row>
    <row r="45" spans="1:116" ht="43" customHeight="1" x14ac:dyDescent="0.15">
      <c r="A45" s="203" t="s">
        <v>161</v>
      </c>
      <c r="B45" s="204" t="s">
        <v>157</v>
      </c>
      <c r="C45" s="205" t="s">
        <v>7</v>
      </c>
      <c r="D45" s="205" t="s">
        <v>42</v>
      </c>
      <c r="E45" s="206" t="s">
        <v>43</v>
      </c>
      <c r="F45" s="205" t="s">
        <v>65</v>
      </c>
      <c r="G45" s="205" t="s">
        <v>78</v>
      </c>
      <c r="H45" s="207" t="s">
        <v>66</v>
      </c>
      <c r="I45" s="208" t="s">
        <v>73</v>
      </c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</row>
    <row r="46" spans="1:116" ht="14" x14ac:dyDescent="0.15">
      <c r="A46" s="105" t="str">
        <f>'Tariffs July 2016'!K24</f>
        <v>AGL</v>
      </c>
      <c r="B46" s="106">
        <f>'Tariffs July 2016'!G24</f>
        <v>41090</v>
      </c>
      <c r="C46" s="107">
        <f>91*'Tariffs July 2016'!M24/100</f>
        <v>92.073800000000006</v>
      </c>
      <c r="D46" s="107">
        <f>($C$41*$C$42)*'Tariffs July 2016'!N24/100</f>
        <v>418.37</v>
      </c>
      <c r="E46" s="107">
        <v>0</v>
      </c>
      <c r="F46" s="107">
        <f>($C$41*$C$43)*'Tariffs July 2016'!AE24/100</f>
        <v>59.88</v>
      </c>
      <c r="G46" s="107">
        <f>SUM(C46:F46)</f>
        <v>570.32380000000001</v>
      </c>
      <c r="H46" s="108">
        <f>G46*4</f>
        <v>2281.2952</v>
      </c>
      <c r="I46" s="109">
        <f t="shared" ref="I46:I56" si="6">H46*1.1</f>
        <v>2509.4247200000004</v>
      </c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</row>
    <row r="47" spans="1:116" ht="14" x14ac:dyDescent="0.15">
      <c r="A47" s="105" t="str">
        <f>'Tariffs July 2016'!K25</f>
        <v>Click Energy</v>
      </c>
      <c r="B47" s="106">
        <f>'Tariffs July 2016'!G25</f>
        <v>41090</v>
      </c>
      <c r="C47" s="107">
        <f>91*'Tariffs July 2016'!M25/100</f>
        <v>111.02</v>
      </c>
      <c r="D47" s="107">
        <f>($C$41*$C$42)*'Tariffs July 2016'!N25/100</f>
        <v>418.2</v>
      </c>
      <c r="E47" s="107">
        <v>0</v>
      </c>
      <c r="F47" s="107">
        <f>($C$41*$C$43)*'Tariffs July 2016'!AE25/100</f>
        <v>67.2</v>
      </c>
      <c r="G47" s="107">
        <f t="shared" ref="G47:G56" si="7">SUM(C47:F47)</f>
        <v>596.42000000000007</v>
      </c>
      <c r="H47" s="108">
        <f t="shared" ref="H47:H56" si="8">G47*4</f>
        <v>2385.6800000000003</v>
      </c>
      <c r="I47" s="109">
        <f t="shared" si="6"/>
        <v>2624.2480000000005</v>
      </c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</row>
    <row r="48" spans="1:116" ht="14" x14ac:dyDescent="0.15">
      <c r="A48" s="105" t="str">
        <f>'Tariffs July 2016'!K26</f>
        <v>Diamond Energy</v>
      </c>
      <c r="B48" s="106">
        <f>'Tariffs July 2016'!G26</f>
        <v>40724</v>
      </c>
      <c r="C48" s="107">
        <f>91*'Tariffs July 2016'!M26/100</f>
        <v>108.55844999999999</v>
      </c>
      <c r="D48" s="107">
        <f>($C$41*$C$42)*'Tariffs July 2016'!N26/100</f>
        <v>378.04599999999999</v>
      </c>
      <c r="E48" s="107">
        <v>0</v>
      </c>
      <c r="F48" s="107">
        <f>($C$41*$C$43)*'Tariffs July 2016'!AE26/100</f>
        <v>56.616000000000007</v>
      </c>
      <c r="G48" s="107">
        <f t="shared" si="7"/>
        <v>543.22045000000003</v>
      </c>
      <c r="H48" s="108">
        <f t="shared" si="8"/>
        <v>2172.8818000000001</v>
      </c>
      <c r="I48" s="109">
        <f t="shared" si="6"/>
        <v>2390.1699800000001</v>
      </c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</row>
    <row r="49" spans="1:116" ht="14" x14ac:dyDescent="0.15">
      <c r="A49" s="105" t="str">
        <f>'Tariffs July 2016'!K27</f>
        <v>Dodo Power &amp; Gas</v>
      </c>
      <c r="B49" s="106">
        <f>'Tariffs July 2016'!G27</f>
        <v>41090</v>
      </c>
      <c r="C49" s="107">
        <f>91*'Tariffs July 2016'!M27/100</f>
        <v>108.55844999999999</v>
      </c>
      <c r="D49" s="107">
        <f>($C$41*$C$42)*'Tariffs July 2016'!N27/100</f>
        <v>378.04599999999999</v>
      </c>
      <c r="E49" s="107">
        <v>0</v>
      </c>
      <c r="F49" s="107">
        <f>($C$41*$C$43)*'Tariffs July 2016'!AE27/100</f>
        <v>56.616000000000007</v>
      </c>
      <c r="G49" s="107">
        <f t="shared" si="7"/>
        <v>543.22045000000003</v>
      </c>
      <c r="H49" s="108">
        <f t="shared" si="8"/>
        <v>2172.8818000000001</v>
      </c>
      <c r="I49" s="109">
        <f t="shared" si="6"/>
        <v>2390.1699800000001</v>
      </c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</row>
    <row r="50" spans="1:116" ht="14" x14ac:dyDescent="0.15">
      <c r="A50" s="105" t="str">
        <f>'Tariffs July 2016'!K28</f>
        <v>EnergyAustralia</v>
      </c>
      <c r="B50" s="106">
        <f>'Tariffs July 2016'!G28</f>
        <v>41090</v>
      </c>
      <c r="C50" s="107">
        <f>91*'Tariffs July 2016'!M28/100</f>
        <v>109.2</v>
      </c>
      <c r="D50" s="107">
        <f>($C$41*$C$42)*'Tariffs July 2016'!N28/100</f>
        <v>401.54</v>
      </c>
      <c r="E50" s="107">
        <v>0</v>
      </c>
      <c r="F50" s="107">
        <f>($C$41*$C$43)*'Tariffs July 2016'!AE28/100</f>
        <v>56.61</v>
      </c>
      <c r="G50" s="107">
        <f t="shared" si="7"/>
        <v>567.35</v>
      </c>
      <c r="H50" s="108">
        <f t="shared" si="8"/>
        <v>2269.4</v>
      </c>
      <c r="I50" s="109">
        <f t="shared" si="6"/>
        <v>2496.34</v>
      </c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</row>
    <row r="51" spans="1:116" ht="14" x14ac:dyDescent="0.15">
      <c r="A51" s="105" t="str">
        <f>'Tariffs July 2016'!K29</f>
        <v>Lumo Energy</v>
      </c>
      <c r="B51" s="106">
        <f>'Tariffs July 2016'!G29</f>
        <v>41090</v>
      </c>
      <c r="C51" s="107">
        <f>91*'Tariffs July 2016'!M29/100</f>
        <v>91.609699999999989</v>
      </c>
      <c r="D51" s="107">
        <f>($C$41*$C$42)*'Tariffs July 2016'!N29/100</f>
        <v>411.4</v>
      </c>
      <c r="E51" s="107">
        <v>0</v>
      </c>
      <c r="F51" s="107">
        <f>($C$41*$C$43)*'Tariffs July 2016'!AE29/100</f>
        <v>58.92</v>
      </c>
      <c r="G51" s="107">
        <f t="shared" si="7"/>
        <v>561.92969999999991</v>
      </c>
      <c r="H51" s="108">
        <f t="shared" si="8"/>
        <v>2247.7187999999996</v>
      </c>
      <c r="I51" s="109">
        <f t="shared" si="6"/>
        <v>2472.4906799999999</v>
      </c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</row>
    <row r="52" spans="1:116" ht="14" x14ac:dyDescent="0.15">
      <c r="A52" s="105" t="str">
        <f>'Tariffs July 2016'!K30</f>
        <v>Origin Energy</v>
      </c>
      <c r="B52" s="106">
        <f>'Tariffs July 2016'!G30</f>
        <v>41090</v>
      </c>
      <c r="C52" s="107">
        <f>91*'Tariffs July 2016'!M30/100</f>
        <v>108.42649999999999</v>
      </c>
      <c r="D52" s="107">
        <f>($C$41*$C$42)*'Tariffs July 2016'!N30/100</f>
        <v>395.42</v>
      </c>
      <c r="E52" s="107">
        <v>0</v>
      </c>
      <c r="F52" s="107">
        <f>($C$41*$C$43)*'Tariffs July 2016'!AE30/100</f>
        <v>59.88</v>
      </c>
      <c r="G52" s="107">
        <f t="shared" si="7"/>
        <v>563.72649999999999</v>
      </c>
      <c r="H52" s="108">
        <f t="shared" si="8"/>
        <v>2254.9059999999999</v>
      </c>
      <c r="I52" s="109">
        <f t="shared" si="6"/>
        <v>2480.3966</v>
      </c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</row>
    <row r="53" spans="1:116" ht="14" x14ac:dyDescent="0.15">
      <c r="A53" s="105" t="str">
        <f>'Tariffs July 2016'!K31</f>
        <v>Powerdirect</v>
      </c>
      <c r="B53" s="106">
        <f>'Tariffs July 2016'!G31</f>
        <v>41090</v>
      </c>
      <c r="C53" s="107">
        <f>91*'Tariffs July 2016'!M31/100</f>
        <v>108.53569999999999</v>
      </c>
      <c r="D53" s="107">
        <f>($C$41*$C$42)*'Tariffs July 2016'!N31/100</f>
        <v>377.91</v>
      </c>
      <c r="E53" s="107">
        <v>0</v>
      </c>
      <c r="F53" s="107">
        <f>($C$41*$C$43)*'Tariffs July 2016'!AE31/100</f>
        <v>56.61</v>
      </c>
      <c r="G53" s="107">
        <f t="shared" si="7"/>
        <v>543.0557</v>
      </c>
      <c r="H53" s="108">
        <f t="shared" si="8"/>
        <v>2172.2228</v>
      </c>
      <c r="I53" s="109">
        <f t="shared" si="6"/>
        <v>2389.4450800000004</v>
      </c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</row>
    <row r="54" spans="1:116" ht="14" x14ac:dyDescent="0.15">
      <c r="A54" s="105" t="str">
        <f>'Tariffs July 2016'!K32</f>
        <v>Sanctuary Energy</v>
      </c>
      <c r="B54" s="106">
        <f>'Tariffs July 2016'!G32</f>
        <v>40908</v>
      </c>
      <c r="C54" s="107">
        <f>91*'Tariffs July 2016'!M32/100</f>
        <v>105.92399999999999</v>
      </c>
      <c r="D54" s="107">
        <f>($C$41*$C$42)*'Tariffs July 2016'!N32/100</f>
        <v>378.04599999999999</v>
      </c>
      <c r="E54" s="107">
        <v>0</v>
      </c>
      <c r="F54" s="107">
        <f>($C$41*$C$43)*'Tariffs July 2016'!AE32/100</f>
        <v>56.616000000000007</v>
      </c>
      <c r="G54" s="107">
        <f t="shared" si="7"/>
        <v>540.58600000000001</v>
      </c>
      <c r="H54" s="108">
        <f t="shared" si="8"/>
        <v>2162.3440000000001</v>
      </c>
      <c r="I54" s="109">
        <f t="shared" si="6"/>
        <v>2378.5784000000003</v>
      </c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</row>
    <row r="55" spans="1:116" ht="14" x14ac:dyDescent="0.15">
      <c r="A55" s="105" t="str">
        <f>'Tariffs July 2016'!K33</f>
        <v>Simply Energy</v>
      </c>
      <c r="B55" s="106">
        <f>'Tariffs July 2016'!G33</f>
        <v>40851</v>
      </c>
      <c r="C55" s="107">
        <f>91*'Tariffs July 2016'!M33/100</f>
        <v>111.20200000000001</v>
      </c>
      <c r="D55" s="107">
        <f>($C$41*$C$42)*'Tariffs July 2016'!N33/100</f>
        <v>378.08</v>
      </c>
      <c r="E55" s="107">
        <v>0</v>
      </c>
      <c r="F55" s="107">
        <f>($C$41*$C$43)*'Tariffs July 2016'!AE33/100</f>
        <v>56.61</v>
      </c>
      <c r="G55" s="107">
        <f t="shared" si="7"/>
        <v>545.89199999999994</v>
      </c>
      <c r="H55" s="108">
        <f t="shared" si="8"/>
        <v>2183.5679999999998</v>
      </c>
      <c r="I55" s="109">
        <f t="shared" si="6"/>
        <v>2401.9247999999998</v>
      </c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</row>
    <row r="56" spans="1:116" ht="15" thickBot="1" x14ac:dyDescent="0.2">
      <c r="A56" s="110" t="str">
        <f>'Tariffs July 2016'!K34</f>
        <v>Urth Energy</v>
      </c>
      <c r="B56" s="111">
        <f>'Tariffs July 2016'!G34</f>
        <v>41090</v>
      </c>
      <c r="C56" s="112">
        <f>91*'Tariffs July 2016'!M34/100</f>
        <v>108.42649999999999</v>
      </c>
      <c r="D56" s="112">
        <f>($C$41*$C$42)*'Tariffs July 2016'!N34/100</f>
        <v>474.3</v>
      </c>
      <c r="E56" s="112">
        <v>0</v>
      </c>
      <c r="F56" s="112">
        <f>($C$41*$C$43)*'Tariffs July 2016'!AE34/100</f>
        <v>59.88</v>
      </c>
      <c r="G56" s="112">
        <f t="shared" si="7"/>
        <v>642.60649999999998</v>
      </c>
      <c r="H56" s="113">
        <f t="shared" si="8"/>
        <v>2570.4259999999999</v>
      </c>
      <c r="I56" s="114">
        <f t="shared" si="6"/>
        <v>2827.4686000000002</v>
      </c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</row>
    <row r="57" spans="1:116" ht="14" x14ac:dyDescent="0.15">
      <c r="A57" s="129"/>
      <c r="B57" s="129"/>
      <c r="C57" s="129"/>
      <c r="D57" s="129"/>
      <c r="E57" s="129"/>
      <c r="F57" s="129"/>
      <c r="G57" s="129"/>
      <c r="H57" s="129"/>
      <c r="I57" s="129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</row>
    <row r="58" spans="1:116" ht="15" thickBot="1" x14ac:dyDescent="0.2">
      <c r="A58" s="129"/>
      <c r="B58" s="129"/>
      <c r="C58" s="129"/>
      <c r="D58" s="129"/>
      <c r="E58" s="129"/>
      <c r="F58" s="129"/>
      <c r="G58" s="129"/>
      <c r="H58" s="129"/>
      <c r="I58" s="129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</row>
    <row r="59" spans="1:116" ht="14" x14ac:dyDescent="0.15">
      <c r="A59" s="99" t="s">
        <v>68</v>
      </c>
      <c r="B59" s="100"/>
      <c r="C59" s="100"/>
      <c r="D59" s="100"/>
      <c r="E59" s="100"/>
      <c r="F59" s="100"/>
      <c r="G59" s="100"/>
      <c r="H59" s="100"/>
      <c r="I59" s="101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</row>
    <row r="60" spans="1:116" ht="14" x14ac:dyDescent="0.15">
      <c r="A60" s="103" t="s">
        <v>6</v>
      </c>
      <c r="B60" s="88"/>
      <c r="C60" s="124">
        <v>2000</v>
      </c>
      <c r="D60" s="88"/>
      <c r="E60" s="88"/>
      <c r="F60" s="88"/>
      <c r="G60" s="88"/>
      <c r="H60" s="88"/>
      <c r="I60" s="104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</row>
    <row r="61" spans="1:116" ht="14" x14ac:dyDescent="0.15">
      <c r="A61" s="103" t="s">
        <v>236</v>
      </c>
      <c r="B61" s="88"/>
      <c r="C61" s="125">
        <v>0.2</v>
      </c>
      <c r="D61" s="88"/>
      <c r="E61" s="88"/>
      <c r="F61" s="88"/>
      <c r="G61" s="88"/>
      <c r="H61" s="88"/>
      <c r="I61" s="104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</row>
    <row r="62" spans="1:116" ht="14" x14ac:dyDescent="0.15">
      <c r="A62" s="103" t="s">
        <v>69</v>
      </c>
      <c r="B62" s="88"/>
      <c r="C62" s="125">
        <v>0.55000000000000004</v>
      </c>
      <c r="D62" s="88"/>
      <c r="E62" s="88"/>
      <c r="F62" s="88"/>
      <c r="G62" s="88"/>
      <c r="H62" s="88"/>
      <c r="I62" s="104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</row>
    <row r="63" spans="1:116" ht="14" x14ac:dyDescent="0.15">
      <c r="A63" s="103" t="s">
        <v>237</v>
      </c>
      <c r="B63" s="88"/>
      <c r="C63" s="125">
        <v>0.25</v>
      </c>
      <c r="D63" s="88"/>
      <c r="E63" s="88"/>
      <c r="F63" s="88"/>
      <c r="G63" s="88"/>
      <c r="H63" s="88"/>
      <c r="I63" s="104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</row>
    <row r="64" spans="1:116" ht="14" x14ac:dyDescent="0.15">
      <c r="A64" s="103"/>
      <c r="B64" s="88"/>
      <c r="C64" s="88"/>
      <c r="D64" s="88"/>
      <c r="E64" s="88"/>
      <c r="F64" s="88"/>
      <c r="G64" s="88"/>
      <c r="H64" s="88"/>
      <c r="I64" s="104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</row>
    <row r="65" spans="1:116" ht="43" customHeight="1" x14ac:dyDescent="0.15">
      <c r="A65" s="203" t="s">
        <v>161</v>
      </c>
      <c r="B65" s="204" t="s">
        <v>157</v>
      </c>
      <c r="C65" s="205" t="s">
        <v>7</v>
      </c>
      <c r="D65" s="205" t="s">
        <v>70</v>
      </c>
      <c r="E65" s="205" t="s">
        <v>71</v>
      </c>
      <c r="F65" s="205" t="s">
        <v>72</v>
      </c>
      <c r="G65" s="205" t="s">
        <v>78</v>
      </c>
      <c r="H65" s="207" t="s">
        <v>66</v>
      </c>
      <c r="I65" s="208" t="s">
        <v>73</v>
      </c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</row>
    <row r="66" spans="1:116" ht="14" x14ac:dyDescent="0.15">
      <c r="A66" s="105" t="str">
        <f>'Tariffs July 2016'!K35</f>
        <v>AGL</v>
      </c>
      <c r="B66" s="122">
        <f>'Tariffs July 2016'!G35</f>
        <v>41090</v>
      </c>
      <c r="C66" s="107">
        <f>91*'Tariffs July 2016'!M35/100</f>
        <v>89.644099999999995</v>
      </c>
      <c r="D66" s="107">
        <f>($C$60*$C$61)*'Tariffs July 2016'!N35/100</f>
        <v>130.44</v>
      </c>
      <c r="E66" s="107">
        <f>($C$60*$C$62)*'Tariffs July 2016'!AH35/100</f>
        <v>258.5</v>
      </c>
      <c r="F66" s="107">
        <f>($C$60*$C$63)*'Tariffs July 2016'!W35/100</f>
        <v>95.75</v>
      </c>
      <c r="G66" s="107">
        <f>SUM(C66:F66)</f>
        <v>574.33410000000003</v>
      </c>
      <c r="H66" s="108">
        <f>G66*4</f>
        <v>2297.3364000000001</v>
      </c>
      <c r="I66" s="109">
        <f t="shared" ref="I66:I74" si="9">H66*1.1</f>
        <v>2527.0700400000005</v>
      </c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</row>
    <row r="67" spans="1:116" ht="14" x14ac:dyDescent="0.15">
      <c r="A67" s="105" t="str">
        <f>'Tariffs July 2016'!K36</f>
        <v>Click Energy</v>
      </c>
      <c r="B67" s="122">
        <f>'Tariffs July 2016'!G36</f>
        <v>41090</v>
      </c>
      <c r="C67" s="107">
        <f>91*'Tariffs July 2016'!M36/100</f>
        <v>107.38</v>
      </c>
      <c r="D67" s="107">
        <f>($C$60*$C$61)*'Tariffs July 2016'!N36/100</f>
        <v>128</v>
      </c>
      <c r="E67" s="107">
        <f>($C$60*$C$62)*'Tariffs July 2016'!AH36/100</f>
        <v>264</v>
      </c>
      <c r="F67" s="107">
        <f>($C$60*$C$63)*'Tariffs July 2016'!W36/100</f>
        <v>100</v>
      </c>
      <c r="G67" s="107">
        <f t="shared" ref="G67:G74" si="10">SUM(C67:F67)</f>
        <v>599.38</v>
      </c>
      <c r="H67" s="108">
        <f t="shared" ref="H67:H74" si="11">G67*4</f>
        <v>2397.52</v>
      </c>
      <c r="I67" s="109">
        <f t="shared" si="9"/>
        <v>2637.2720000000004</v>
      </c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</row>
    <row r="68" spans="1:116" ht="14" x14ac:dyDescent="0.15">
      <c r="A68" s="105" t="str">
        <f>'Tariffs July 2016'!K37</f>
        <v>Diamond Energy</v>
      </c>
      <c r="B68" s="122">
        <f>'Tariffs July 2016'!G37</f>
        <v>40724</v>
      </c>
      <c r="C68" s="107">
        <f>91*'Tariffs July 2016'!M37/100</f>
        <v>105.92036</v>
      </c>
      <c r="D68" s="107">
        <f>($C$60*$C$61)*'Tariffs July 2016'!N37/100</f>
        <v>119.38</v>
      </c>
      <c r="E68" s="107">
        <f>($C$60*$C$62)*'Tariffs July 2016'!AH37/100</f>
        <v>328.29500000000002</v>
      </c>
      <c r="F68" s="107">
        <f>($C$60*$C$63)*'Tariffs July 2016'!W37/100</f>
        <v>105.625</v>
      </c>
      <c r="G68" s="107">
        <f t="shared" si="10"/>
        <v>659.22036000000003</v>
      </c>
      <c r="H68" s="108">
        <f t="shared" si="11"/>
        <v>2636.8814400000001</v>
      </c>
      <c r="I68" s="109">
        <f t="shared" si="9"/>
        <v>2900.5695840000003</v>
      </c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</row>
    <row r="69" spans="1:116" ht="14" x14ac:dyDescent="0.15">
      <c r="A69" s="105" t="str">
        <f>'Tariffs July 2016'!K38</f>
        <v>Dodo Power &amp; Gas</v>
      </c>
      <c r="B69" s="122">
        <f>'Tariffs July 2016'!G38</f>
        <v>41090</v>
      </c>
      <c r="C69" s="107">
        <f>91*'Tariffs July 2016'!M38/100</f>
        <v>105.92036</v>
      </c>
      <c r="D69" s="107">
        <f>($C$60*$C$61)*'Tariffs July 2016'!N38/100</f>
        <v>119.38</v>
      </c>
      <c r="E69" s="107">
        <f>($C$60*$C$62)*'Tariffs July 2016'!AH38/100</f>
        <v>328.29500000000002</v>
      </c>
      <c r="F69" s="107">
        <f>($C$60*$C$63)*'Tariffs July 2016'!W38/100</f>
        <v>105.625</v>
      </c>
      <c r="G69" s="107">
        <f t="shared" si="10"/>
        <v>659.22036000000003</v>
      </c>
      <c r="H69" s="108">
        <f t="shared" si="11"/>
        <v>2636.8814400000001</v>
      </c>
      <c r="I69" s="109">
        <f t="shared" si="9"/>
        <v>2900.5695840000003</v>
      </c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</row>
    <row r="70" spans="1:116" ht="14" x14ac:dyDescent="0.15">
      <c r="A70" s="105" t="str">
        <f>'Tariffs July 2016'!K39</f>
        <v>EnergyAustralia</v>
      </c>
      <c r="B70" s="122">
        <f>'Tariffs July 2016'!G39</f>
        <v>41090</v>
      </c>
      <c r="C70" s="107">
        <f>91*'Tariffs July 2016'!M39/100</f>
        <v>106.47</v>
      </c>
      <c r="D70" s="107">
        <f>($C$60*$C$61)*'Tariffs July 2016'!N39/100</f>
        <v>128</v>
      </c>
      <c r="E70" s="107">
        <f>($C$60*$C$62)*'Tariffs July 2016'!AH39/100</f>
        <v>245.3</v>
      </c>
      <c r="F70" s="107">
        <f>($C$60*$C$63)*'Tariffs July 2016'!W39/100</f>
        <v>81.349999999999994</v>
      </c>
      <c r="G70" s="107">
        <f t="shared" si="10"/>
        <v>561.12</v>
      </c>
      <c r="H70" s="108">
        <f t="shared" si="11"/>
        <v>2244.48</v>
      </c>
      <c r="I70" s="109">
        <f t="shared" si="9"/>
        <v>2468.9280000000003</v>
      </c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</row>
    <row r="71" spans="1:116" ht="14" x14ac:dyDescent="0.15">
      <c r="A71" s="105" t="str">
        <f>'Tariffs July 2016'!K40</f>
        <v>Lumo Energy</v>
      </c>
      <c r="B71" s="122">
        <f>'Tariffs July 2016'!G40</f>
        <v>41090</v>
      </c>
      <c r="C71" s="107">
        <f>91*'Tariffs July 2016'!M40/100</f>
        <v>118.48199999999999</v>
      </c>
      <c r="D71" s="107">
        <f>($C$60*$C$61)*'Tariffs July 2016'!N40/100</f>
        <v>120.6</v>
      </c>
      <c r="E71" s="107">
        <f>($C$60*$C$62)*'Tariffs July 2016'!AH40/100</f>
        <v>224.51</v>
      </c>
      <c r="F71" s="107">
        <f>($C$60*$C$63)*'Tariffs July 2016'!W40/100</f>
        <v>84.95</v>
      </c>
      <c r="G71" s="107">
        <f t="shared" si="10"/>
        <v>548.54200000000003</v>
      </c>
      <c r="H71" s="108">
        <f t="shared" si="11"/>
        <v>2194.1680000000001</v>
      </c>
      <c r="I71" s="109">
        <f t="shared" si="9"/>
        <v>2413.5848000000005</v>
      </c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</row>
    <row r="72" spans="1:116" ht="14" x14ac:dyDescent="0.15">
      <c r="A72" s="105" t="str">
        <f>'Tariffs July 2016'!K41</f>
        <v>Origin Energy</v>
      </c>
      <c r="B72" s="122">
        <f>'Tariffs July 2016'!G41</f>
        <v>41090</v>
      </c>
      <c r="C72" s="107">
        <f>91*'Tariffs July 2016'!M41/100</f>
        <v>105.9877</v>
      </c>
      <c r="D72" s="107">
        <f>($C$60*$C$61)*'Tariffs July 2016'!N41/100</f>
        <v>122.92</v>
      </c>
      <c r="E72" s="107">
        <f>($C$60*$C$62)*'Tariffs July 2016'!AH41/100</f>
        <v>243.65</v>
      </c>
      <c r="F72" s="107">
        <f>($C$60*$C$63)*'Tariffs July 2016'!W41/100</f>
        <v>89.85</v>
      </c>
      <c r="G72" s="107">
        <f t="shared" si="10"/>
        <v>562.40769999999998</v>
      </c>
      <c r="H72" s="108">
        <f t="shared" si="11"/>
        <v>2249.6307999999999</v>
      </c>
      <c r="I72" s="109">
        <f t="shared" si="9"/>
        <v>2474.5938799999999</v>
      </c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</row>
    <row r="73" spans="1:116" ht="14" x14ac:dyDescent="0.15">
      <c r="A73" s="105" t="str">
        <f>'Tariffs July 2016'!K42</f>
        <v>Simply Energy</v>
      </c>
      <c r="B73" s="122">
        <f>'Tariffs July 2016'!G42</f>
        <v>40851</v>
      </c>
      <c r="C73" s="107">
        <f>91*'Tariffs July 2016'!M42/100</f>
        <v>105.92399999999999</v>
      </c>
      <c r="D73" s="107">
        <f>($C$60*$C$61)*'Tariffs July 2016'!N42/100</f>
        <v>119.4</v>
      </c>
      <c r="E73" s="107">
        <f>($C$60*$C$62)*'Tariffs July 2016'!AH42/100</f>
        <v>232.43</v>
      </c>
      <c r="F73" s="107">
        <f>($C$60*$C$63)*'Tariffs July 2016'!W42/100</f>
        <v>81.300000000000011</v>
      </c>
      <c r="G73" s="107">
        <f t="shared" si="10"/>
        <v>539.05400000000009</v>
      </c>
      <c r="H73" s="108">
        <f t="shared" si="11"/>
        <v>2156.2160000000003</v>
      </c>
      <c r="I73" s="109">
        <f t="shared" si="9"/>
        <v>2371.8376000000007</v>
      </c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</row>
    <row r="74" spans="1:116" ht="15" thickBot="1" x14ac:dyDescent="0.2">
      <c r="A74" s="110" t="str">
        <f>'Tariffs July 2016'!K43</f>
        <v>Urth Energy</v>
      </c>
      <c r="B74" s="123">
        <f>'Tariffs July 2016'!G43</f>
        <v>41090</v>
      </c>
      <c r="C74" s="112">
        <f>91*'Tariffs July 2016'!M43/100</f>
        <v>106.015</v>
      </c>
      <c r="D74" s="112">
        <f>($C$60*$C$61)*'Tariffs July 2016'!N43/100</f>
        <v>157.6</v>
      </c>
      <c r="E74" s="112">
        <f>($C$60*$C$62)*'Tariffs July 2016'!AH43/100</f>
        <v>300.3</v>
      </c>
      <c r="F74" s="112">
        <f>($C$60*$C$63)*'Tariffs July 2016'!W43/100</f>
        <v>97.5</v>
      </c>
      <c r="G74" s="112">
        <f t="shared" si="10"/>
        <v>661.41499999999996</v>
      </c>
      <c r="H74" s="113">
        <f t="shared" si="11"/>
        <v>2645.66</v>
      </c>
      <c r="I74" s="114">
        <f t="shared" si="9"/>
        <v>2910.2260000000001</v>
      </c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</row>
    <row r="75" spans="1:116" ht="14" x14ac:dyDescent="0.15">
      <c r="A75" s="129"/>
      <c r="B75" s="129"/>
      <c r="C75" s="129"/>
      <c r="D75" s="129"/>
      <c r="E75" s="129"/>
      <c r="F75" s="129"/>
      <c r="G75" s="129"/>
      <c r="H75" s="129"/>
      <c r="I75" s="129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</row>
    <row r="76" spans="1:116" ht="14" x14ac:dyDescent="0.15">
      <c r="A76" s="129"/>
      <c r="B76" s="129"/>
      <c r="C76" s="129"/>
      <c r="D76" s="129"/>
      <c r="E76" s="129"/>
      <c r="F76" s="129"/>
      <c r="G76" s="129"/>
      <c r="H76" s="129"/>
      <c r="I76" s="129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</row>
    <row r="77" spans="1:116" ht="14" x14ac:dyDescent="0.15">
      <c r="A77" s="129"/>
      <c r="B77" s="129"/>
      <c r="C77" s="129"/>
      <c r="D77" s="129"/>
      <c r="E77" s="129"/>
      <c r="F77" s="129"/>
      <c r="G77" s="129"/>
      <c r="H77" s="129"/>
      <c r="I77" s="129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</row>
    <row r="78" spans="1:116" ht="14" x14ac:dyDescent="0.15">
      <c r="A78" s="129"/>
      <c r="B78" s="129"/>
      <c r="C78" s="129"/>
      <c r="D78" s="129"/>
      <c r="E78" s="129"/>
      <c r="F78" s="129"/>
      <c r="G78" s="129"/>
      <c r="H78" s="129"/>
      <c r="I78" s="129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</row>
    <row r="79" spans="1:116" ht="14" x14ac:dyDescent="0.15">
      <c r="A79" s="129"/>
      <c r="B79" s="129"/>
      <c r="C79" s="129"/>
      <c r="D79" s="129"/>
      <c r="E79" s="129"/>
      <c r="F79" s="129"/>
      <c r="G79" s="129"/>
      <c r="H79" s="129"/>
      <c r="I79" s="129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</row>
    <row r="80" spans="1:116" ht="14" x14ac:dyDescent="0.15">
      <c r="A80" s="129"/>
      <c r="B80" s="129"/>
      <c r="C80" s="129"/>
      <c r="D80" s="129"/>
      <c r="E80" s="129"/>
      <c r="F80" s="129"/>
      <c r="G80" s="129"/>
      <c r="H80" s="129"/>
      <c r="I80" s="129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</row>
    <row r="81" spans="1:116" ht="14" x14ac:dyDescent="0.15">
      <c r="A81" s="129"/>
      <c r="B81" s="129"/>
      <c r="C81" s="129"/>
      <c r="D81" s="129"/>
      <c r="E81" s="129"/>
      <c r="F81" s="129"/>
      <c r="G81" s="129"/>
      <c r="H81" s="129"/>
      <c r="I81" s="129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</row>
    <row r="82" spans="1:116" ht="14" x14ac:dyDescent="0.15">
      <c r="A82" s="129"/>
      <c r="B82" s="129"/>
      <c r="C82" s="129"/>
      <c r="D82" s="129"/>
      <c r="E82" s="129"/>
      <c r="F82" s="129"/>
      <c r="G82" s="129"/>
      <c r="H82" s="129"/>
      <c r="I82" s="129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</row>
    <row r="83" spans="1:116" ht="14" x14ac:dyDescent="0.15">
      <c r="A83" s="129"/>
      <c r="B83" s="129"/>
      <c r="C83" s="129"/>
      <c r="D83" s="129"/>
      <c r="E83" s="129"/>
      <c r="F83" s="129"/>
      <c r="G83" s="129"/>
      <c r="H83" s="129"/>
      <c r="I83" s="129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</row>
    <row r="84" spans="1:116" ht="14" x14ac:dyDescent="0.15">
      <c r="A84" s="129"/>
      <c r="B84" s="129"/>
      <c r="C84" s="129"/>
      <c r="D84" s="129"/>
      <c r="E84" s="129"/>
      <c r="F84" s="129"/>
      <c r="G84" s="129"/>
      <c r="H84" s="129"/>
      <c r="I84" s="129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</row>
    <row r="85" spans="1:116" ht="14" x14ac:dyDescent="0.15">
      <c r="A85" s="129"/>
      <c r="B85" s="129"/>
      <c r="C85" s="129"/>
      <c r="D85" s="129"/>
      <c r="E85" s="129"/>
      <c r="F85" s="129"/>
      <c r="G85" s="129"/>
      <c r="H85" s="129"/>
      <c r="I85" s="129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</row>
    <row r="86" spans="1:116" ht="14" x14ac:dyDescent="0.15">
      <c r="A86" s="129"/>
      <c r="B86" s="129"/>
      <c r="C86" s="129"/>
      <c r="D86" s="129"/>
      <c r="E86" s="129"/>
      <c r="F86" s="129"/>
      <c r="G86" s="129"/>
      <c r="H86" s="129"/>
      <c r="I86" s="129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</row>
    <row r="87" spans="1:116" ht="14" x14ac:dyDescent="0.15">
      <c r="A87" s="129"/>
      <c r="B87" s="129"/>
      <c r="C87" s="129"/>
      <c r="D87" s="129"/>
      <c r="E87" s="129"/>
      <c r="F87" s="129"/>
      <c r="G87" s="129"/>
      <c r="H87" s="129"/>
      <c r="I87" s="129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</row>
    <row r="88" spans="1:116" ht="14" x14ac:dyDescent="0.15">
      <c r="A88" s="129"/>
      <c r="B88" s="129"/>
      <c r="C88" s="129"/>
      <c r="D88" s="129"/>
      <c r="E88" s="129"/>
      <c r="F88" s="129"/>
      <c r="G88" s="129"/>
      <c r="H88" s="129"/>
      <c r="I88" s="129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</row>
    <row r="89" spans="1:116" ht="14" x14ac:dyDescent="0.15">
      <c r="A89" s="129"/>
      <c r="B89" s="129"/>
      <c r="C89" s="129"/>
      <c r="D89" s="129"/>
      <c r="E89" s="129"/>
      <c r="F89" s="129"/>
      <c r="G89" s="129"/>
      <c r="H89" s="129"/>
      <c r="I89" s="129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</row>
    <row r="90" spans="1:116" ht="14" x14ac:dyDescent="0.15">
      <c r="A90" s="129"/>
      <c r="B90" s="129"/>
      <c r="C90" s="129"/>
      <c r="D90" s="129"/>
      <c r="E90" s="129"/>
      <c r="F90" s="129"/>
      <c r="G90" s="129"/>
      <c r="H90" s="129"/>
      <c r="I90" s="129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</row>
    <row r="91" spans="1:116" ht="14" x14ac:dyDescent="0.15">
      <c r="A91" s="129"/>
      <c r="B91" s="129"/>
      <c r="C91" s="129"/>
      <c r="D91" s="129"/>
      <c r="E91" s="129"/>
      <c r="F91" s="129"/>
      <c r="G91" s="129"/>
      <c r="H91" s="129"/>
      <c r="I91" s="129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</row>
    <row r="92" spans="1:116" ht="14" x14ac:dyDescent="0.15">
      <c r="A92" s="129"/>
      <c r="B92" s="129"/>
      <c r="C92" s="129"/>
      <c r="D92" s="129"/>
      <c r="E92" s="129"/>
      <c r="F92" s="129"/>
      <c r="G92" s="129"/>
      <c r="H92" s="129"/>
      <c r="I92" s="129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</row>
    <row r="93" spans="1:116" ht="14" x14ac:dyDescent="0.15">
      <c r="A93" s="129"/>
      <c r="B93" s="129"/>
      <c r="C93" s="129"/>
      <c r="D93" s="129"/>
      <c r="E93" s="129"/>
      <c r="F93" s="129"/>
      <c r="G93" s="129"/>
      <c r="H93" s="129"/>
      <c r="I93" s="129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</row>
    <row r="94" spans="1:116" ht="14" x14ac:dyDescent="0.15">
      <c r="A94" s="129"/>
      <c r="B94" s="129"/>
      <c r="C94" s="129"/>
      <c r="D94" s="129"/>
      <c r="E94" s="129"/>
      <c r="F94" s="129"/>
      <c r="G94" s="129"/>
      <c r="H94" s="129"/>
      <c r="I94" s="129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</row>
    <row r="95" spans="1:116" ht="14" x14ac:dyDescent="0.15">
      <c r="A95" s="129"/>
      <c r="B95" s="129"/>
      <c r="C95" s="129"/>
      <c r="D95" s="129"/>
      <c r="E95" s="129"/>
      <c r="F95" s="129"/>
      <c r="G95" s="129"/>
      <c r="H95" s="129"/>
      <c r="I95" s="129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</row>
    <row r="96" spans="1:116" ht="14" x14ac:dyDescent="0.15">
      <c r="A96" s="129"/>
      <c r="B96" s="129"/>
      <c r="C96" s="129"/>
      <c r="D96" s="129"/>
      <c r="E96" s="129"/>
      <c r="F96" s="129"/>
      <c r="G96" s="129"/>
      <c r="H96" s="129"/>
      <c r="I96" s="129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</row>
    <row r="97" spans="1:116" ht="14" x14ac:dyDescent="0.15">
      <c r="A97" s="129"/>
      <c r="B97" s="129"/>
      <c r="C97" s="129"/>
      <c r="D97" s="129"/>
      <c r="E97" s="129"/>
      <c r="F97" s="129"/>
      <c r="G97" s="129"/>
      <c r="H97" s="129"/>
      <c r="I97" s="129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</row>
    <row r="98" spans="1:116" ht="14" x14ac:dyDescent="0.15">
      <c r="A98" s="129"/>
      <c r="B98" s="129"/>
      <c r="C98" s="129"/>
      <c r="D98" s="129"/>
      <c r="E98" s="129"/>
      <c r="F98" s="129"/>
      <c r="G98" s="129"/>
      <c r="H98" s="129"/>
      <c r="I98" s="129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</row>
    <row r="99" spans="1:116" ht="14" x14ac:dyDescent="0.15">
      <c r="A99" s="129"/>
      <c r="B99" s="129"/>
      <c r="C99" s="129"/>
      <c r="D99" s="129"/>
      <c r="E99" s="129"/>
      <c r="F99" s="129"/>
      <c r="G99" s="129"/>
      <c r="H99" s="129"/>
      <c r="I99" s="129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</row>
    <row r="100" spans="1:116" ht="14" x14ac:dyDescent="0.15">
      <c r="A100" s="129"/>
      <c r="B100" s="129"/>
      <c r="C100" s="129"/>
      <c r="D100" s="129"/>
      <c r="E100" s="129"/>
      <c r="F100" s="129"/>
      <c r="G100" s="129"/>
      <c r="H100" s="129"/>
      <c r="I100" s="129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</row>
    <row r="101" spans="1:116" ht="14" x14ac:dyDescent="0.15">
      <c r="A101" s="129"/>
      <c r="B101" s="129"/>
      <c r="C101" s="129"/>
      <c r="D101" s="129"/>
      <c r="E101" s="129"/>
      <c r="F101" s="129"/>
      <c r="G101" s="129"/>
      <c r="H101" s="129"/>
      <c r="I101" s="129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</row>
    <row r="102" spans="1:116" ht="14" x14ac:dyDescent="0.15">
      <c r="A102" s="129"/>
      <c r="B102" s="129"/>
      <c r="C102" s="129"/>
      <c r="D102" s="129"/>
      <c r="E102" s="129"/>
      <c r="F102" s="129"/>
      <c r="G102" s="129"/>
      <c r="H102" s="129"/>
      <c r="I102" s="129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/>
      <c r="CT102" s="102"/>
      <c r="CU102" s="102"/>
      <c r="CV102" s="102"/>
      <c r="CW102" s="102"/>
      <c r="CX102" s="102"/>
      <c r="CY102" s="102"/>
      <c r="CZ102" s="102"/>
      <c r="DA102" s="102"/>
      <c r="DB102" s="102"/>
      <c r="DC102" s="102"/>
      <c r="DD102" s="102"/>
      <c r="DE102" s="102"/>
      <c r="DF102" s="102"/>
      <c r="DG102" s="102"/>
      <c r="DH102" s="102"/>
      <c r="DI102" s="102"/>
      <c r="DJ102" s="102"/>
      <c r="DK102" s="102"/>
      <c r="DL102" s="102"/>
    </row>
    <row r="103" spans="1:116" ht="14" x14ac:dyDescent="0.15">
      <c r="A103" s="129"/>
      <c r="B103" s="129"/>
      <c r="C103" s="129"/>
      <c r="D103" s="129"/>
      <c r="E103" s="129"/>
      <c r="F103" s="129"/>
      <c r="G103" s="129"/>
      <c r="H103" s="129"/>
      <c r="I103" s="129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/>
      <c r="CT103" s="102"/>
      <c r="CU103" s="102"/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102"/>
      <c r="DF103" s="102"/>
      <c r="DG103" s="102"/>
      <c r="DH103" s="102"/>
      <c r="DI103" s="102"/>
      <c r="DJ103" s="102"/>
      <c r="DK103" s="102"/>
      <c r="DL103" s="102"/>
    </row>
    <row r="104" spans="1:116" ht="14" x14ac:dyDescent="0.15">
      <c r="A104" s="129"/>
      <c r="B104" s="129"/>
      <c r="C104" s="129"/>
      <c r="D104" s="129"/>
      <c r="E104" s="129"/>
      <c r="F104" s="129"/>
      <c r="G104" s="129"/>
      <c r="H104" s="129"/>
      <c r="I104" s="129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/>
      <c r="CT104" s="102"/>
      <c r="CU104" s="102"/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102"/>
      <c r="DF104" s="102"/>
      <c r="DG104" s="102"/>
      <c r="DH104" s="102"/>
      <c r="DI104" s="102"/>
      <c r="DJ104" s="102"/>
      <c r="DK104" s="102"/>
      <c r="DL104" s="102"/>
    </row>
    <row r="105" spans="1:116" ht="14" x14ac:dyDescent="0.15">
      <c r="A105" s="129"/>
      <c r="B105" s="129"/>
      <c r="C105" s="129"/>
      <c r="D105" s="129"/>
      <c r="E105" s="129"/>
      <c r="F105" s="129"/>
      <c r="G105" s="129"/>
      <c r="H105" s="129"/>
      <c r="I105" s="129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/>
      <c r="CT105" s="102"/>
      <c r="CU105" s="102"/>
      <c r="CV105" s="102"/>
      <c r="CW105" s="102"/>
      <c r="CX105" s="102"/>
      <c r="CY105" s="102"/>
      <c r="CZ105" s="102"/>
      <c r="DA105" s="102"/>
      <c r="DB105" s="102"/>
      <c r="DC105" s="102"/>
      <c r="DD105" s="102"/>
      <c r="DE105" s="102"/>
      <c r="DF105" s="102"/>
      <c r="DG105" s="102"/>
      <c r="DH105" s="102"/>
      <c r="DI105" s="102"/>
      <c r="DJ105" s="102"/>
      <c r="DK105" s="102"/>
      <c r="DL105" s="102"/>
    </row>
    <row r="106" spans="1:116" ht="14" x14ac:dyDescent="0.15">
      <c r="A106" s="129"/>
      <c r="B106" s="129"/>
      <c r="C106" s="129"/>
      <c r="D106" s="129"/>
      <c r="E106" s="129"/>
      <c r="F106" s="129"/>
      <c r="G106" s="129"/>
      <c r="H106" s="129"/>
      <c r="I106" s="129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102"/>
      <c r="DF106" s="102"/>
      <c r="DG106" s="102"/>
      <c r="DH106" s="102"/>
      <c r="DI106" s="102"/>
      <c r="DJ106" s="102"/>
      <c r="DK106" s="102"/>
      <c r="DL106" s="102"/>
    </row>
    <row r="107" spans="1:116" ht="14" x14ac:dyDescent="0.15">
      <c r="A107" s="129"/>
      <c r="B107" s="129"/>
      <c r="C107" s="129"/>
      <c r="D107" s="129"/>
      <c r="E107" s="129"/>
      <c r="F107" s="129"/>
      <c r="G107" s="129"/>
      <c r="H107" s="129"/>
      <c r="I107" s="129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/>
      <c r="CT107" s="102"/>
      <c r="CU107" s="102"/>
      <c r="CV107" s="102"/>
      <c r="CW107" s="102"/>
      <c r="CX107" s="102"/>
      <c r="CY107" s="102"/>
      <c r="CZ107" s="102"/>
      <c r="DA107" s="102"/>
      <c r="DB107" s="102"/>
      <c r="DC107" s="102"/>
      <c r="DD107" s="102"/>
      <c r="DE107" s="102"/>
      <c r="DF107" s="102"/>
      <c r="DG107" s="102"/>
      <c r="DH107" s="102"/>
      <c r="DI107" s="102"/>
      <c r="DJ107" s="102"/>
      <c r="DK107" s="102"/>
      <c r="DL107" s="102"/>
    </row>
    <row r="108" spans="1:116" ht="14" x14ac:dyDescent="0.15">
      <c r="A108" s="129"/>
      <c r="B108" s="129"/>
      <c r="C108" s="129"/>
      <c r="D108" s="129"/>
      <c r="E108" s="129"/>
      <c r="F108" s="129"/>
      <c r="G108" s="129"/>
      <c r="H108" s="129"/>
      <c r="I108" s="129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102"/>
      <c r="DF108" s="102"/>
      <c r="DG108" s="102"/>
      <c r="DH108" s="102"/>
      <c r="DI108" s="102"/>
      <c r="DJ108" s="102"/>
      <c r="DK108" s="102"/>
      <c r="DL108" s="102"/>
    </row>
    <row r="109" spans="1:116" ht="14" x14ac:dyDescent="0.15">
      <c r="A109" s="129"/>
      <c r="B109" s="129"/>
      <c r="C109" s="129"/>
      <c r="D109" s="129"/>
      <c r="E109" s="129"/>
      <c r="F109" s="129"/>
      <c r="G109" s="129"/>
      <c r="H109" s="129"/>
      <c r="I109" s="129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/>
      <c r="CT109" s="102"/>
      <c r="CU109" s="102"/>
      <c r="CV109" s="102"/>
      <c r="CW109" s="102"/>
      <c r="CX109" s="102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</row>
    <row r="110" spans="1:116" ht="14" x14ac:dyDescent="0.15">
      <c r="A110" s="129"/>
      <c r="B110" s="129"/>
      <c r="C110" s="129"/>
      <c r="D110" s="129"/>
      <c r="E110" s="129"/>
      <c r="F110" s="129"/>
      <c r="G110" s="129"/>
      <c r="H110" s="129"/>
      <c r="I110" s="129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/>
      <c r="CT110" s="102"/>
      <c r="CU110" s="102"/>
      <c r="CV110" s="102"/>
      <c r="CW110" s="102"/>
      <c r="CX110" s="102"/>
      <c r="CY110" s="102"/>
      <c r="CZ110" s="102"/>
      <c r="DA110" s="102"/>
      <c r="DB110" s="102"/>
      <c r="DC110" s="102"/>
      <c r="DD110" s="102"/>
      <c r="DE110" s="102"/>
      <c r="DF110" s="102"/>
      <c r="DG110" s="102"/>
      <c r="DH110" s="102"/>
      <c r="DI110" s="102"/>
      <c r="DJ110" s="102"/>
      <c r="DK110" s="102"/>
      <c r="DL110" s="102"/>
    </row>
    <row r="111" spans="1:116" ht="14" x14ac:dyDescent="0.15">
      <c r="A111" s="129"/>
      <c r="B111" s="129"/>
      <c r="C111" s="129"/>
      <c r="D111" s="129"/>
      <c r="E111" s="129"/>
      <c r="F111" s="129"/>
      <c r="G111" s="129"/>
      <c r="H111" s="129"/>
      <c r="I111" s="129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/>
      <c r="CT111" s="102"/>
      <c r="CU111" s="102"/>
      <c r="CV111" s="102"/>
      <c r="CW111" s="102"/>
      <c r="CX111" s="102"/>
      <c r="CY111" s="102"/>
      <c r="CZ111" s="102"/>
      <c r="DA111" s="102"/>
      <c r="DB111" s="102"/>
      <c r="DC111" s="102"/>
      <c r="DD111" s="102"/>
      <c r="DE111" s="102"/>
      <c r="DF111" s="102"/>
      <c r="DG111" s="102"/>
      <c r="DH111" s="102"/>
      <c r="DI111" s="102"/>
      <c r="DJ111" s="102"/>
      <c r="DK111" s="102"/>
      <c r="DL111" s="102"/>
    </row>
    <row r="112" spans="1:116" ht="14" x14ac:dyDescent="0.15">
      <c r="A112" s="129"/>
      <c r="B112" s="129"/>
      <c r="C112" s="129"/>
      <c r="D112" s="129"/>
      <c r="E112" s="129"/>
      <c r="F112" s="129"/>
      <c r="G112" s="129"/>
      <c r="H112" s="129"/>
      <c r="I112" s="129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/>
      <c r="CT112" s="102"/>
      <c r="CU112" s="102"/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102"/>
      <c r="DF112" s="102"/>
      <c r="DG112" s="102"/>
      <c r="DH112" s="102"/>
      <c r="DI112" s="102"/>
      <c r="DJ112" s="102"/>
      <c r="DK112" s="102"/>
      <c r="DL112" s="102"/>
    </row>
    <row r="113" spans="1:116" ht="14" x14ac:dyDescent="0.15">
      <c r="A113" s="129"/>
      <c r="B113" s="129"/>
      <c r="C113" s="129"/>
      <c r="D113" s="129"/>
      <c r="E113" s="129"/>
      <c r="F113" s="129"/>
      <c r="G113" s="129"/>
      <c r="H113" s="129"/>
      <c r="I113" s="129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/>
      <c r="CT113" s="102"/>
      <c r="CU113" s="102"/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102"/>
      <c r="DF113" s="102"/>
      <c r="DG113" s="102"/>
      <c r="DH113" s="102"/>
      <c r="DI113" s="102"/>
      <c r="DJ113" s="102"/>
      <c r="DK113" s="102"/>
      <c r="DL113" s="102"/>
    </row>
    <row r="114" spans="1:116" ht="14" x14ac:dyDescent="0.15">
      <c r="A114" s="129"/>
      <c r="B114" s="129"/>
      <c r="C114" s="129"/>
      <c r="D114" s="129"/>
      <c r="E114" s="129"/>
      <c r="F114" s="129"/>
      <c r="G114" s="129"/>
      <c r="H114" s="129"/>
      <c r="I114" s="129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/>
      <c r="CT114" s="102"/>
      <c r="CU114" s="102"/>
      <c r="CV114" s="102"/>
      <c r="CW114" s="102"/>
      <c r="CX114" s="102"/>
      <c r="CY114" s="102"/>
      <c r="CZ114" s="102"/>
      <c r="DA114" s="102"/>
      <c r="DB114" s="102"/>
      <c r="DC114" s="102"/>
      <c r="DD114" s="102"/>
      <c r="DE114" s="102"/>
      <c r="DF114" s="102"/>
      <c r="DG114" s="102"/>
      <c r="DH114" s="102"/>
      <c r="DI114" s="102"/>
      <c r="DJ114" s="102"/>
      <c r="DK114" s="102"/>
      <c r="DL114" s="102"/>
    </row>
    <row r="115" spans="1:116" ht="14" x14ac:dyDescent="0.15">
      <c r="A115" s="129"/>
      <c r="B115" s="129"/>
      <c r="C115" s="129"/>
      <c r="D115" s="129"/>
      <c r="E115" s="129"/>
      <c r="F115" s="129"/>
      <c r="G115" s="129"/>
      <c r="H115" s="129"/>
      <c r="I115" s="129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/>
      <c r="CT115" s="102"/>
      <c r="CU115" s="102"/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102"/>
      <c r="DF115" s="102"/>
      <c r="DG115" s="102"/>
      <c r="DH115" s="102"/>
      <c r="DI115" s="102"/>
      <c r="DJ115" s="102"/>
      <c r="DK115" s="102"/>
      <c r="DL115" s="102"/>
    </row>
    <row r="116" spans="1:116" ht="14" x14ac:dyDescent="0.15">
      <c r="A116" s="129"/>
      <c r="B116" s="129"/>
      <c r="C116" s="129"/>
      <c r="D116" s="129"/>
      <c r="E116" s="129"/>
      <c r="F116" s="129"/>
      <c r="G116" s="129"/>
      <c r="H116" s="129"/>
      <c r="I116" s="129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/>
      <c r="DJ116" s="102"/>
      <c r="DK116" s="102"/>
      <c r="DL116" s="102"/>
    </row>
    <row r="117" spans="1:116" ht="14" x14ac:dyDescent="0.15">
      <c r="A117" s="129"/>
      <c r="B117" s="129"/>
      <c r="C117" s="129"/>
      <c r="D117" s="129"/>
      <c r="E117" s="129"/>
      <c r="F117" s="129"/>
      <c r="G117" s="129"/>
      <c r="H117" s="129"/>
      <c r="I117" s="129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102"/>
      <c r="DF117" s="102"/>
      <c r="DG117" s="102"/>
      <c r="DH117" s="102"/>
      <c r="DI117" s="102"/>
      <c r="DJ117" s="102"/>
      <c r="DK117" s="102"/>
      <c r="DL117" s="102"/>
    </row>
    <row r="118" spans="1:116" ht="14" x14ac:dyDescent="0.15">
      <c r="A118" s="129"/>
      <c r="B118" s="129"/>
      <c r="C118" s="129"/>
      <c r="D118" s="129"/>
      <c r="E118" s="129"/>
      <c r="F118" s="129"/>
      <c r="G118" s="129"/>
      <c r="H118" s="129"/>
      <c r="I118" s="129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102"/>
      <c r="DF118" s="102"/>
      <c r="DG118" s="102"/>
      <c r="DH118" s="102"/>
      <c r="DI118" s="102"/>
      <c r="DJ118" s="102"/>
      <c r="DK118" s="102"/>
      <c r="DL118" s="102"/>
    </row>
    <row r="119" spans="1:116" ht="14" x14ac:dyDescent="0.15">
      <c r="A119" s="129"/>
      <c r="B119" s="129"/>
      <c r="C119" s="129"/>
      <c r="D119" s="129"/>
      <c r="E119" s="129"/>
      <c r="F119" s="129"/>
      <c r="G119" s="129"/>
      <c r="H119" s="129"/>
      <c r="I119" s="129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102"/>
      <c r="DF119" s="102"/>
      <c r="DG119" s="102"/>
      <c r="DH119" s="102"/>
      <c r="DI119" s="102"/>
      <c r="DJ119" s="102"/>
      <c r="DK119" s="102"/>
      <c r="DL119" s="102"/>
    </row>
    <row r="120" spans="1:116" ht="14" x14ac:dyDescent="0.15">
      <c r="A120" s="129"/>
      <c r="B120" s="129"/>
      <c r="C120" s="129"/>
      <c r="D120" s="129"/>
      <c r="E120" s="129"/>
      <c r="F120" s="129"/>
      <c r="G120" s="129"/>
      <c r="H120" s="129"/>
      <c r="I120" s="129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102"/>
      <c r="DF120" s="102"/>
      <c r="DG120" s="102"/>
      <c r="DH120" s="102"/>
      <c r="DI120" s="102"/>
      <c r="DJ120" s="102"/>
      <c r="DK120" s="102"/>
      <c r="DL120" s="102"/>
    </row>
    <row r="121" spans="1:116" ht="14" x14ac:dyDescent="0.15">
      <c r="A121" s="129"/>
      <c r="B121" s="129"/>
      <c r="C121" s="129"/>
      <c r="D121" s="129"/>
      <c r="E121" s="129"/>
      <c r="F121" s="129"/>
      <c r="G121" s="129"/>
      <c r="H121" s="129"/>
      <c r="I121" s="129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102"/>
      <c r="DF121" s="102"/>
      <c r="DG121" s="102"/>
      <c r="DH121" s="102"/>
      <c r="DI121" s="102"/>
      <c r="DJ121" s="102"/>
      <c r="DK121" s="102"/>
      <c r="DL121" s="102"/>
    </row>
    <row r="122" spans="1:116" ht="14" x14ac:dyDescent="0.15">
      <c r="A122" s="129"/>
      <c r="B122" s="129"/>
      <c r="C122" s="129"/>
      <c r="D122" s="129"/>
      <c r="E122" s="129"/>
      <c r="F122" s="129"/>
      <c r="G122" s="129"/>
      <c r="H122" s="129"/>
      <c r="I122" s="129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102"/>
      <c r="DF122" s="102"/>
      <c r="DG122" s="102"/>
      <c r="DH122" s="102"/>
      <c r="DI122" s="102"/>
      <c r="DJ122" s="102"/>
      <c r="DK122" s="102"/>
      <c r="DL122" s="102"/>
    </row>
    <row r="123" spans="1:116" ht="14" x14ac:dyDescent="0.15">
      <c r="A123" s="129"/>
      <c r="B123" s="129"/>
      <c r="C123" s="129"/>
      <c r="D123" s="129"/>
      <c r="E123" s="129"/>
      <c r="F123" s="129"/>
      <c r="G123" s="129"/>
      <c r="H123" s="129"/>
      <c r="I123" s="129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102"/>
      <c r="DF123" s="102"/>
      <c r="DG123" s="102"/>
      <c r="DH123" s="102"/>
      <c r="DI123" s="102"/>
      <c r="DJ123" s="102"/>
      <c r="DK123" s="102"/>
      <c r="DL123" s="102"/>
    </row>
    <row r="124" spans="1:116" ht="14" x14ac:dyDescent="0.15">
      <c r="A124" s="129"/>
      <c r="B124" s="129"/>
      <c r="C124" s="129"/>
      <c r="D124" s="129"/>
      <c r="E124" s="129"/>
      <c r="F124" s="129"/>
      <c r="G124" s="129"/>
      <c r="H124" s="129"/>
      <c r="I124" s="129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102"/>
      <c r="DF124" s="102"/>
      <c r="DG124" s="102"/>
      <c r="DH124" s="102"/>
      <c r="DI124" s="102"/>
      <c r="DJ124" s="102"/>
      <c r="DK124" s="102"/>
      <c r="DL124" s="102"/>
    </row>
    <row r="125" spans="1:116" ht="14" x14ac:dyDescent="0.15">
      <c r="A125" s="129"/>
      <c r="B125" s="129"/>
      <c r="C125" s="129"/>
      <c r="D125" s="129"/>
      <c r="E125" s="129"/>
      <c r="F125" s="129"/>
      <c r="G125" s="129"/>
      <c r="H125" s="129"/>
      <c r="I125" s="129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102"/>
      <c r="DF125" s="102"/>
      <c r="DG125" s="102"/>
      <c r="DH125" s="102"/>
      <c r="DI125" s="102"/>
      <c r="DJ125" s="102"/>
      <c r="DK125" s="102"/>
      <c r="DL125" s="102"/>
    </row>
    <row r="126" spans="1:116" ht="14" x14ac:dyDescent="0.15">
      <c r="A126" s="129"/>
      <c r="B126" s="129"/>
      <c r="C126" s="129"/>
      <c r="D126" s="129"/>
      <c r="E126" s="129"/>
      <c r="F126" s="129"/>
      <c r="G126" s="129"/>
      <c r="H126" s="129"/>
      <c r="I126" s="129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102"/>
      <c r="DF126" s="102"/>
      <c r="DG126" s="102"/>
      <c r="DH126" s="102"/>
      <c r="DI126" s="102"/>
      <c r="DJ126" s="102"/>
      <c r="DK126" s="102"/>
      <c r="DL126" s="102"/>
    </row>
    <row r="127" spans="1:116" ht="14" x14ac:dyDescent="0.15">
      <c r="A127" s="129"/>
      <c r="B127" s="129"/>
      <c r="C127" s="129"/>
      <c r="D127" s="129"/>
      <c r="E127" s="129"/>
      <c r="F127" s="129"/>
      <c r="G127" s="129"/>
      <c r="H127" s="129"/>
      <c r="I127" s="129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102"/>
      <c r="DF127" s="102"/>
      <c r="DG127" s="102"/>
      <c r="DH127" s="102"/>
      <c r="DI127" s="102"/>
      <c r="DJ127" s="102"/>
      <c r="DK127" s="102"/>
      <c r="DL127" s="102"/>
    </row>
    <row r="128" spans="1:116" ht="14" x14ac:dyDescent="0.15">
      <c r="A128" s="129"/>
      <c r="B128" s="129"/>
      <c r="C128" s="129"/>
      <c r="D128" s="129"/>
      <c r="E128" s="129"/>
      <c r="F128" s="129"/>
      <c r="G128" s="129"/>
      <c r="H128" s="129"/>
      <c r="I128" s="129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/>
      <c r="CP128" s="102"/>
      <c r="CQ128" s="102"/>
      <c r="CR128" s="102"/>
      <c r="CS128" s="102"/>
      <c r="CT128" s="102"/>
      <c r="CU128" s="102"/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102"/>
      <c r="DF128" s="102"/>
      <c r="DG128" s="102"/>
      <c r="DH128" s="102"/>
      <c r="DI128" s="102"/>
      <c r="DJ128" s="102"/>
      <c r="DK128" s="102"/>
      <c r="DL128" s="102"/>
    </row>
    <row r="129" spans="1:116" ht="14" x14ac:dyDescent="0.15">
      <c r="A129" s="129"/>
      <c r="B129" s="129"/>
      <c r="C129" s="129"/>
      <c r="D129" s="129"/>
      <c r="E129" s="129"/>
      <c r="F129" s="129"/>
      <c r="G129" s="129"/>
      <c r="H129" s="129"/>
      <c r="I129" s="129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102"/>
      <c r="DF129" s="102"/>
      <c r="DG129" s="102"/>
      <c r="DH129" s="102"/>
      <c r="DI129" s="102"/>
      <c r="DJ129" s="102"/>
      <c r="DK129" s="102"/>
      <c r="DL129" s="102"/>
    </row>
    <row r="130" spans="1:116" ht="14" x14ac:dyDescent="0.15">
      <c r="A130" s="129"/>
      <c r="B130" s="129"/>
      <c r="C130" s="129"/>
      <c r="D130" s="129"/>
      <c r="E130" s="129"/>
      <c r="F130" s="129"/>
      <c r="G130" s="129"/>
      <c r="H130" s="129"/>
      <c r="I130" s="129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102"/>
      <c r="DF130" s="102"/>
      <c r="DG130" s="102"/>
      <c r="DH130" s="102"/>
      <c r="DI130" s="102"/>
      <c r="DJ130" s="102"/>
      <c r="DK130" s="102"/>
      <c r="DL130" s="102"/>
    </row>
    <row r="131" spans="1:116" ht="14" x14ac:dyDescent="0.15">
      <c r="A131" s="129"/>
      <c r="B131" s="129"/>
      <c r="C131" s="129"/>
      <c r="D131" s="129"/>
      <c r="E131" s="129"/>
      <c r="F131" s="129"/>
      <c r="G131" s="129"/>
      <c r="H131" s="129"/>
      <c r="I131" s="129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102"/>
      <c r="DF131" s="102"/>
      <c r="DG131" s="102"/>
      <c r="DH131" s="102"/>
      <c r="DI131" s="102"/>
      <c r="DJ131" s="102"/>
      <c r="DK131" s="102"/>
      <c r="DL131" s="102"/>
    </row>
    <row r="132" spans="1:116" ht="14" x14ac:dyDescent="0.15">
      <c r="A132" s="129"/>
      <c r="B132" s="129"/>
      <c r="C132" s="129"/>
      <c r="D132" s="129"/>
      <c r="E132" s="129"/>
      <c r="F132" s="129"/>
      <c r="G132" s="129"/>
      <c r="H132" s="129"/>
      <c r="I132" s="129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102"/>
      <c r="DF132" s="102"/>
      <c r="DG132" s="102"/>
      <c r="DH132" s="102"/>
      <c r="DI132" s="102"/>
      <c r="DJ132" s="102"/>
      <c r="DK132" s="102"/>
      <c r="DL132" s="102"/>
    </row>
    <row r="133" spans="1:116" ht="14" x14ac:dyDescent="0.15">
      <c r="A133" s="129"/>
      <c r="B133" s="129"/>
      <c r="C133" s="129"/>
      <c r="D133" s="129"/>
      <c r="E133" s="129"/>
      <c r="F133" s="129"/>
      <c r="G133" s="129"/>
      <c r="H133" s="129"/>
      <c r="I133" s="129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/>
      <c r="CT133" s="102"/>
      <c r="CU133" s="102"/>
      <c r="CV133" s="102"/>
      <c r="CW133" s="102"/>
      <c r="CX133" s="102"/>
      <c r="CY133" s="102"/>
      <c r="CZ133" s="102"/>
      <c r="DA133" s="102"/>
      <c r="DB133" s="102"/>
      <c r="DC133" s="102"/>
      <c r="DD133" s="102"/>
      <c r="DE133" s="102"/>
      <c r="DF133" s="102"/>
      <c r="DG133" s="102"/>
      <c r="DH133" s="102"/>
      <c r="DI133" s="102"/>
      <c r="DJ133" s="102"/>
      <c r="DK133" s="102"/>
      <c r="DL133" s="102"/>
    </row>
    <row r="134" spans="1:116" ht="14" x14ac:dyDescent="0.15">
      <c r="A134" s="129"/>
      <c r="B134" s="129"/>
      <c r="C134" s="129"/>
      <c r="D134" s="129"/>
      <c r="E134" s="129"/>
      <c r="F134" s="129"/>
      <c r="G134" s="129"/>
      <c r="H134" s="129"/>
      <c r="I134" s="129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/>
      <c r="CT134" s="102"/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1:116" ht="14" x14ac:dyDescent="0.15">
      <c r="A135" s="129"/>
      <c r="B135" s="129"/>
      <c r="C135" s="129"/>
      <c r="D135" s="129"/>
      <c r="E135" s="129"/>
      <c r="F135" s="129"/>
      <c r="G135" s="129"/>
      <c r="H135" s="129"/>
      <c r="I135" s="129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/>
      <c r="CT135" s="102"/>
      <c r="CU135" s="102"/>
      <c r="CV135" s="102"/>
      <c r="CW135" s="102"/>
      <c r="CX135" s="102"/>
      <c r="CY135" s="102"/>
      <c r="CZ135" s="102"/>
      <c r="DA135" s="102"/>
      <c r="DB135" s="102"/>
      <c r="DC135" s="102"/>
      <c r="DD135" s="102"/>
      <c r="DE135" s="102"/>
      <c r="DF135" s="102"/>
      <c r="DG135" s="102"/>
      <c r="DH135" s="102"/>
      <c r="DI135" s="102"/>
      <c r="DJ135" s="102"/>
      <c r="DK135" s="102"/>
      <c r="DL135" s="102"/>
    </row>
    <row r="136" spans="1:116" ht="14" x14ac:dyDescent="0.15">
      <c r="A136" s="129"/>
      <c r="B136" s="129"/>
      <c r="C136" s="129"/>
      <c r="D136" s="129"/>
      <c r="E136" s="129"/>
      <c r="F136" s="129"/>
      <c r="G136" s="129"/>
      <c r="H136" s="129"/>
      <c r="I136" s="129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/>
      <c r="CT136" s="102"/>
      <c r="CU136" s="102"/>
      <c r="CV136" s="102"/>
      <c r="CW136" s="102"/>
      <c r="CX136" s="102"/>
      <c r="CY136" s="102"/>
      <c r="CZ136" s="102"/>
      <c r="DA136" s="102"/>
      <c r="DB136" s="102"/>
      <c r="DC136" s="102"/>
      <c r="DD136" s="102"/>
      <c r="DE136" s="102"/>
      <c r="DF136" s="102"/>
      <c r="DG136" s="102"/>
      <c r="DH136" s="102"/>
      <c r="DI136" s="102"/>
      <c r="DJ136" s="102"/>
      <c r="DK136" s="102"/>
      <c r="DL136" s="102"/>
    </row>
    <row r="137" spans="1:116" ht="14" x14ac:dyDescent="0.15">
      <c r="A137" s="129"/>
      <c r="B137" s="129"/>
      <c r="C137" s="129"/>
      <c r="D137" s="129"/>
      <c r="E137" s="129"/>
      <c r="F137" s="129"/>
      <c r="G137" s="129"/>
      <c r="H137" s="129"/>
      <c r="I137" s="129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/>
      <c r="CT137" s="102"/>
      <c r="CU137" s="102"/>
      <c r="CV137" s="102"/>
      <c r="CW137" s="102"/>
      <c r="CX137" s="102"/>
      <c r="CY137" s="102"/>
      <c r="CZ137" s="102"/>
      <c r="DA137" s="102"/>
      <c r="DB137" s="102"/>
      <c r="DC137" s="102"/>
      <c r="DD137" s="102"/>
      <c r="DE137" s="102"/>
      <c r="DF137" s="102"/>
      <c r="DG137" s="102"/>
      <c r="DH137" s="102"/>
      <c r="DI137" s="102"/>
      <c r="DJ137" s="102"/>
      <c r="DK137" s="102"/>
      <c r="DL137" s="102"/>
    </row>
    <row r="138" spans="1:116" ht="14" x14ac:dyDescent="0.15">
      <c r="A138" s="129"/>
      <c r="B138" s="129"/>
      <c r="C138" s="129"/>
      <c r="D138" s="129"/>
      <c r="E138" s="129"/>
      <c r="F138" s="129"/>
      <c r="G138" s="129"/>
      <c r="H138" s="129"/>
      <c r="I138" s="129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/>
      <c r="CT138" s="102"/>
      <c r="CU138" s="102"/>
      <c r="CV138" s="102"/>
      <c r="CW138" s="102"/>
      <c r="CX138" s="102"/>
      <c r="CY138" s="102"/>
      <c r="CZ138" s="102"/>
      <c r="DA138" s="102"/>
      <c r="DB138" s="102"/>
      <c r="DC138" s="102"/>
      <c r="DD138" s="102"/>
      <c r="DE138" s="102"/>
      <c r="DF138" s="102"/>
      <c r="DG138" s="102"/>
      <c r="DH138" s="102"/>
      <c r="DI138" s="102"/>
      <c r="DJ138" s="102"/>
      <c r="DK138" s="102"/>
      <c r="DL138" s="102"/>
    </row>
    <row r="139" spans="1:116" ht="14" x14ac:dyDescent="0.15">
      <c r="A139" s="129"/>
      <c r="B139" s="129"/>
      <c r="C139" s="129"/>
      <c r="D139" s="129"/>
      <c r="E139" s="129"/>
      <c r="F139" s="129"/>
      <c r="G139" s="129"/>
      <c r="H139" s="129"/>
      <c r="I139" s="129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/>
      <c r="CT139" s="102"/>
      <c r="CU139" s="102"/>
      <c r="CV139" s="102"/>
      <c r="CW139" s="102"/>
      <c r="CX139" s="102"/>
      <c r="CY139" s="102"/>
      <c r="CZ139" s="102"/>
      <c r="DA139" s="102"/>
      <c r="DB139" s="102"/>
      <c r="DC139" s="102"/>
      <c r="DD139" s="102"/>
      <c r="DE139" s="102"/>
      <c r="DF139" s="102"/>
      <c r="DG139" s="102"/>
      <c r="DH139" s="102"/>
      <c r="DI139" s="102"/>
      <c r="DJ139" s="102"/>
      <c r="DK139" s="102"/>
      <c r="DL139" s="102"/>
    </row>
    <row r="140" spans="1:116" ht="14" x14ac:dyDescent="0.15">
      <c r="A140" s="129"/>
      <c r="B140" s="129"/>
      <c r="C140" s="129"/>
      <c r="D140" s="129"/>
      <c r="E140" s="129"/>
      <c r="F140" s="129"/>
      <c r="G140" s="129"/>
      <c r="H140" s="129"/>
      <c r="I140" s="129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02"/>
      <c r="CR140" s="102"/>
      <c r="CS140" s="102"/>
      <c r="CT140" s="102"/>
      <c r="CU140" s="102"/>
      <c r="CV140" s="102"/>
      <c r="CW140" s="102"/>
      <c r="CX140" s="102"/>
      <c r="CY140" s="102"/>
      <c r="CZ140" s="102"/>
      <c r="DA140" s="102"/>
      <c r="DB140" s="102"/>
      <c r="DC140" s="102"/>
      <c r="DD140" s="102"/>
      <c r="DE140" s="102"/>
      <c r="DF140" s="102"/>
      <c r="DG140" s="102"/>
      <c r="DH140" s="102"/>
      <c r="DI140" s="102"/>
      <c r="DJ140" s="102"/>
      <c r="DK140" s="102"/>
      <c r="DL140" s="102"/>
    </row>
    <row r="141" spans="1:116" ht="14" x14ac:dyDescent="0.15">
      <c r="A141" s="129"/>
      <c r="B141" s="129"/>
      <c r="C141" s="129"/>
      <c r="D141" s="129"/>
      <c r="E141" s="129"/>
      <c r="F141" s="129"/>
      <c r="G141" s="129"/>
      <c r="H141" s="129"/>
      <c r="I141" s="129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/>
      <c r="CT141" s="102"/>
      <c r="CU141" s="102"/>
      <c r="CV141" s="102"/>
      <c r="CW141" s="102"/>
      <c r="CX141" s="102"/>
      <c r="CY141" s="102"/>
      <c r="CZ141" s="102"/>
      <c r="DA141" s="102"/>
      <c r="DB141" s="102"/>
      <c r="DC141" s="102"/>
      <c r="DD141" s="102"/>
      <c r="DE141" s="102"/>
      <c r="DF141" s="102"/>
      <c r="DG141" s="102"/>
      <c r="DH141" s="102"/>
      <c r="DI141" s="102"/>
      <c r="DJ141" s="102"/>
      <c r="DK141" s="102"/>
      <c r="DL141" s="102"/>
    </row>
    <row r="142" spans="1:116" ht="14" x14ac:dyDescent="0.15">
      <c r="A142" s="129"/>
      <c r="B142" s="129"/>
      <c r="C142" s="129"/>
      <c r="D142" s="129"/>
      <c r="E142" s="129"/>
      <c r="F142" s="129"/>
      <c r="G142" s="129"/>
      <c r="H142" s="129"/>
      <c r="I142" s="129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/>
      <c r="CT142" s="102"/>
      <c r="CU142" s="102"/>
      <c r="CV142" s="102"/>
      <c r="CW142" s="102"/>
      <c r="CX142" s="102"/>
      <c r="CY142" s="102"/>
      <c r="CZ142" s="102"/>
      <c r="DA142" s="102"/>
      <c r="DB142" s="102"/>
      <c r="DC142" s="102"/>
      <c r="DD142" s="102"/>
      <c r="DE142" s="102"/>
      <c r="DF142" s="102"/>
      <c r="DG142" s="102"/>
      <c r="DH142" s="102"/>
      <c r="DI142" s="102"/>
      <c r="DJ142" s="102"/>
      <c r="DK142" s="102"/>
      <c r="DL142" s="102"/>
    </row>
    <row r="143" spans="1:116" ht="14" x14ac:dyDescent="0.15">
      <c r="A143" s="129"/>
      <c r="B143" s="129"/>
      <c r="C143" s="129"/>
      <c r="D143" s="129"/>
      <c r="E143" s="129"/>
      <c r="F143" s="129"/>
      <c r="G143" s="129"/>
      <c r="H143" s="129"/>
      <c r="I143" s="129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/>
      <c r="CT143" s="102"/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102"/>
      <c r="DF143" s="102"/>
      <c r="DG143" s="102"/>
      <c r="DH143" s="102"/>
      <c r="DI143" s="102"/>
      <c r="DJ143" s="102"/>
      <c r="DK143" s="102"/>
      <c r="DL143" s="102"/>
    </row>
    <row r="144" spans="1:116" ht="14" x14ac:dyDescent="0.15">
      <c r="A144" s="129"/>
      <c r="B144" s="129"/>
      <c r="C144" s="129"/>
      <c r="D144" s="129"/>
      <c r="E144" s="129"/>
      <c r="F144" s="129"/>
      <c r="G144" s="129"/>
      <c r="H144" s="129"/>
      <c r="I144" s="129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102"/>
      <c r="DF144" s="102"/>
      <c r="DG144" s="102"/>
      <c r="DH144" s="102"/>
      <c r="DI144" s="102"/>
      <c r="DJ144" s="102"/>
      <c r="DK144" s="102"/>
      <c r="DL144" s="102"/>
    </row>
    <row r="145" spans="1:116" ht="14" x14ac:dyDescent="0.15">
      <c r="A145" s="129"/>
      <c r="B145" s="129"/>
      <c r="C145" s="129"/>
      <c r="D145" s="129"/>
      <c r="E145" s="129"/>
      <c r="F145" s="129"/>
      <c r="G145" s="129"/>
      <c r="H145" s="129"/>
      <c r="I145" s="129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/>
      <c r="CT145" s="102"/>
      <c r="CU145" s="102"/>
      <c r="CV145" s="102"/>
      <c r="CW145" s="102"/>
      <c r="CX145" s="102"/>
      <c r="CY145" s="102"/>
      <c r="CZ145" s="102"/>
      <c r="DA145" s="102"/>
      <c r="DB145" s="102"/>
      <c r="DC145" s="102"/>
      <c r="DD145" s="102"/>
      <c r="DE145" s="102"/>
      <c r="DF145" s="102"/>
      <c r="DG145" s="102"/>
      <c r="DH145" s="102"/>
      <c r="DI145" s="102"/>
      <c r="DJ145" s="102"/>
      <c r="DK145" s="102"/>
      <c r="DL145" s="102"/>
    </row>
    <row r="146" spans="1:116" ht="14" x14ac:dyDescent="0.15">
      <c r="A146" s="129"/>
      <c r="B146" s="129"/>
      <c r="C146" s="129"/>
      <c r="D146" s="129"/>
      <c r="E146" s="129"/>
      <c r="F146" s="129"/>
      <c r="G146" s="129"/>
      <c r="H146" s="129"/>
      <c r="I146" s="129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/>
      <c r="CT146" s="102"/>
      <c r="CU146" s="102"/>
      <c r="CV146" s="102"/>
      <c r="CW146" s="102"/>
      <c r="CX146" s="102"/>
      <c r="CY146" s="102"/>
      <c r="CZ146" s="102"/>
      <c r="DA146" s="102"/>
      <c r="DB146" s="102"/>
      <c r="DC146" s="102"/>
      <c r="DD146" s="102"/>
      <c r="DE146" s="102"/>
      <c r="DF146" s="102"/>
      <c r="DG146" s="102"/>
      <c r="DH146" s="102"/>
      <c r="DI146" s="102"/>
      <c r="DJ146" s="102"/>
      <c r="DK146" s="102"/>
      <c r="DL146" s="102"/>
    </row>
    <row r="147" spans="1:116" ht="14" x14ac:dyDescent="0.15">
      <c r="A147" s="129"/>
      <c r="B147" s="129"/>
      <c r="C147" s="129"/>
      <c r="D147" s="129"/>
      <c r="E147" s="129"/>
      <c r="F147" s="129"/>
      <c r="G147" s="129"/>
      <c r="H147" s="129"/>
      <c r="I147" s="129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/>
      <c r="CT147" s="102"/>
      <c r="CU147" s="102"/>
      <c r="CV147" s="102"/>
      <c r="CW147" s="102"/>
      <c r="CX147" s="102"/>
      <c r="CY147" s="102"/>
      <c r="CZ147" s="102"/>
      <c r="DA147" s="102"/>
      <c r="DB147" s="102"/>
      <c r="DC147" s="102"/>
      <c r="DD147" s="102"/>
      <c r="DE147" s="102"/>
      <c r="DF147" s="102"/>
      <c r="DG147" s="102"/>
      <c r="DH147" s="102"/>
      <c r="DI147" s="102"/>
      <c r="DJ147" s="102"/>
      <c r="DK147" s="102"/>
      <c r="DL147" s="102"/>
    </row>
    <row r="148" spans="1:116" ht="14" x14ac:dyDescent="0.15">
      <c r="A148" s="129"/>
      <c r="B148" s="129"/>
      <c r="C148" s="129"/>
      <c r="D148" s="129"/>
      <c r="E148" s="129"/>
      <c r="F148" s="129"/>
      <c r="G148" s="129"/>
      <c r="H148" s="129"/>
      <c r="I148" s="129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/>
      <c r="CT148" s="102"/>
      <c r="CU148" s="102"/>
      <c r="CV148" s="102"/>
      <c r="CW148" s="102"/>
      <c r="CX148" s="102"/>
      <c r="CY148" s="102"/>
      <c r="CZ148" s="102"/>
      <c r="DA148" s="102"/>
      <c r="DB148" s="102"/>
      <c r="DC148" s="102"/>
      <c r="DD148" s="102"/>
      <c r="DE148" s="102"/>
      <c r="DF148" s="102"/>
      <c r="DG148" s="102"/>
      <c r="DH148" s="102"/>
      <c r="DI148" s="102"/>
      <c r="DJ148" s="102"/>
      <c r="DK148" s="102"/>
      <c r="DL148" s="102"/>
    </row>
    <row r="149" spans="1:116" ht="14" x14ac:dyDescent="0.15">
      <c r="A149" s="129"/>
      <c r="B149" s="129"/>
      <c r="C149" s="129"/>
      <c r="D149" s="129"/>
      <c r="E149" s="129"/>
      <c r="F149" s="129"/>
      <c r="G149" s="129"/>
      <c r="H149" s="129"/>
      <c r="I149" s="129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/>
      <c r="CT149" s="102"/>
      <c r="CU149" s="102"/>
      <c r="CV149" s="102"/>
      <c r="CW149" s="102"/>
      <c r="CX149" s="102"/>
      <c r="CY149" s="102"/>
      <c r="CZ149" s="102"/>
      <c r="DA149" s="102"/>
      <c r="DB149" s="102"/>
      <c r="DC149" s="102"/>
      <c r="DD149" s="102"/>
      <c r="DE149" s="102"/>
      <c r="DF149" s="102"/>
      <c r="DG149" s="102"/>
      <c r="DH149" s="102"/>
      <c r="DI149" s="102"/>
      <c r="DJ149" s="102"/>
      <c r="DK149" s="102"/>
      <c r="DL149" s="102"/>
    </row>
    <row r="150" spans="1:116" ht="14" x14ac:dyDescent="0.15">
      <c r="A150" s="129"/>
      <c r="B150" s="129"/>
      <c r="C150" s="129"/>
      <c r="D150" s="129"/>
      <c r="E150" s="129"/>
      <c r="F150" s="129"/>
      <c r="G150" s="129"/>
      <c r="H150" s="129"/>
      <c r="I150" s="129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/>
      <c r="CT150" s="102"/>
      <c r="CU150" s="102"/>
      <c r="CV150" s="102"/>
      <c r="CW150" s="102"/>
      <c r="CX150" s="102"/>
      <c r="CY150" s="102"/>
      <c r="CZ150" s="102"/>
      <c r="DA150" s="102"/>
      <c r="DB150" s="102"/>
      <c r="DC150" s="102"/>
      <c r="DD150" s="102"/>
      <c r="DE150" s="102"/>
      <c r="DF150" s="102"/>
      <c r="DG150" s="102"/>
      <c r="DH150" s="102"/>
      <c r="DI150" s="102"/>
      <c r="DJ150" s="102"/>
      <c r="DK150" s="102"/>
      <c r="DL150" s="102"/>
    </row>
    <row r="151" spans="1:116" ht="14" x14ac:dyDescent="0.15">
      <c r="A151" s="129"/>
      <c r="B151" s="129"/>
      <c r="C151" s="129"/>
      <c r="D151" s="129"/>
      <c r="E151" s="129"/>
      <c r="F151" s="129"/>
      <c r="G151" s="129"/>
      <c r="H151" s="129"/>
      <c r="I151" s="129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  <c r="CM151" s="102"/>
      <c r="CN151" s="102"/>
      <c r="CO151" s="102"/>
      <c r="CP151" s="102"/>
      <c r="CQ151" s="102"/>
      <c r="CR151" s="102"/>
      <c r="CS151" s="102"/>
      <c r="CT151" s="102"/>
      <c r="CU151" s="102"/>
      <c r="CV151" s="102"/>
      <c r="CW151" s="102"/>
      <c r="CX151" s="102"/>
      <c r="CY151" s="102"/>
      <c r="CZ151" s="102"/>
      <c r="DA151" s="102"/>
      <c r="DB151" s="102"/>
      <c r="DC151" s="102"/>
      <c r="DD151" s="102"/>
      <c r="DE151" s="102"/>
      <c r="DF151" s="102"/>
      <c r="DG151" s="102"/>
      <c r="DH151" s="102"/>
      <c r="DI151" s="102"/>
      <c r="DJ151" s="102"/>
      <c r="DK151" s="102"/>
      <c r="DL151" s="102"/>
    </row>
    <row r="152" spans="1:116" ht="14" x14ac:dyDescent="0.15">
      <c r="A152" s="129"/>
      <c r="B152" s="129"/>
      <c r="C152" s="129"/>
      <c r="D152" s="129"/>
      <c r="E152" s="129"/>
      <c r="F152" s="129"/>
      <c r="G152" s="129"/>
      <c r="H152" s="129"/>
      <c r="I152" s="129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  <c r="CM152" s="102"/>
      <c r="CN152" s="102"/>
      <c r="CO152" s="102"/>
      <c r="CP152" s="102"/>
      <c r="CQ152" s="102"/>
      <c r="CR152" s="102"/>
      <c r="CS152" s="102"/>
      <c r="CT152" s="102"/>
      <c r="CU152" s="102"/>
      <c r="CV152" s="102"/>
      <c r="CW152" s="102"/>
      <c r="CX152" s="102"/>
      <c r="CY152" s="102"/>
      <c r="CZ152" s="102"/>
      <c r="DA152" s="102"/>
      <c r="DB152" s="102"/>
      <c r="DC152" s="102"/>
      <c r="DD152" s="102"/>
      <c r="DE152" s="102"/>
      <c r="DF152" s="102"/>
      <c r="DG152" s="102"/>
      <c r="DH152" s="102"/>
      <c r="DI152" s="102"/>
      <c r="DJ152" s="102"/>
      <c r="DK152" s="102"/>
      <c r="DL152" s="102"/>
    </row>
    <row r="153" spans="1:116" ht="14" x14ac:dyDescent="0.15">
      <c r="A153" s="129"/>
      <c r="B153" s="129"/>
      <c r="C153" s="129"/>
      <c r="D153" s="129"/>
      <c r="E153" s="129"/>
      <c r="F153" s="129"/>
      <c r="G153" s="129"/>
      <c r="H153" s="129"/>
      <c r="I153" s="129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  <c r="CM153" s="102"/>
      <c r="CN153" s="102"/>
      <c r="CO153" s="102"/>
      <c r="CP153" s="102"/>
      <c r="CQ153" s="102"/>
      <c r="CR153" s="102"/>
      <c r="CS153" s="102"/>
      <c r="CT153" s="102"/>
      <c r="CU153" s="102"/>
      <c r="CV153" s="102"/>
      <c r="CW153" s="102"/>
      <c r="CX153" s="102"/>
      <c r="CY153" s="102"/>
      <c r="CZ153" s="102"/>
      <c r="DA153" s="102"/>
      <c r="DB153" s="102"/>
      <c r="DC153" s="102"/>
      <c r="DD153" s="102"/>
      <c r="DE153" s="102"/>
      <c r="DF153" s="102"/>
      <c r="DG153" s="102"/>
      <c r="DH153" s="102"/>
      <c r="DI153" s="102"/>
      <c r="DJ153" s="102"/>
      <c r="DK153" s="102"/>
      <c r="DL153" s="102"/>
    </row>
    <row r="154" spans="1:116" ht="14" x14ac:dyDescent="0.15">
      <c r="A154" s="129"/>
      <c r="B154" s="129"/>
      <c r="C154" s="129"/>
      <c r="D154" s="129"/>
      <c r="E154" s="129"/>
      <c r="F154" s="129"/>
      <c r="G154" s="129"/>
      <c r="H154" s="129"/>
      <c r="I154" s="129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  <c r="CM154" s="102"/>
      <c r="CN154" s="102"/>
      <c r="CO154" s="102"/>
      <c r="CP154" s="102"/>
      <c r="CQ154" s="102"/>
      <c r="CR154" s="102"/>
      <c r="CS154" s="102"/>
      <c r="CT154" s="102"/>
      <c r="CU154" s="102"/>
      <c r="CV154" s="102"/>
      <c r="CW154" s="102"/>
      <c r="CX154" s="102"/>
      <c r="CY154" s="102"/>
      <c r="CZ154" s="102"/>
      <c r="DA154" s="102"/>
      <c r="DB154" s="102"/>
      <c r="DC154" s="102"/>
      <c r="DD154" s="102"/>
      <c r="DE154" s="102"/>
      <c r="DF154" s="102"/>
      <c r="DG154" s="102"/>
      <c r="DH154" s="102"/>
      <c r="DI154" s="102"/>
      <c r="DJ154" s="102"/>
      <c r="DK154" s="102"/>
      <c r="DL154" s="102"/>
    </row>
    <row r="155" spans="1:116" ht="14" x14ac:dyDescent="0.15">
      <c r="A155" s="129"/>
      <c r="B155" s="129"/>
      <c r="C155" s="129"/>
      <c r="D155" s="129"/>
      <c r="E155" s="129"/>
      <c r="F155" s="129"/>
      <c r="G155" s="129"/>
      <c r="H155" s="129"/>
      <c r="I155" s="129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/>
      <c r="CT155" s="102"/>
      <c r="CU155" s="102"/>
      <c r="CV155" s="102"/>
      <c r="CW155" s="102"/>
      <c r="CX155" s="102"/>
      <c r="CY155" s="102"/>
      <c r="CZ155" s="102"/>
      <c r="DA155" s="102"/>
      <c r="DB155" s="102"/>
      <c r="DC155" s="102"/>
      <c r="DD155" s="102"/>
      <c r="DE155" s="102"/>
      <c r="DF155" s="102"/>
      <c r="DG155" s="102"/>
      <c r="DH155" s="102"/>
      <c r="DI155" s="102"/>
      <c r="DJ155" s="102"/>
      <c r="DK155" s="102"/>
      <c r="DL155" s="102"/>
    </row>
    <row r="156" spans="1:116" ht="14" x14ac:dyDescent="0.15">
      <c r="A156" s="129"/>
      <c r="B156" s="129"/>
      <c r="C156" s="129"/>
      <c r="D156" s="129"/>
      <c r="E156" s="129"/>
      <c r="F156" s="129"/>
      <c r="G156" s="129"/>
      <c r="H156" s="129"/>
      <c r="I156" s="129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  <c r="CM156" s="102"/>
      <c r="CN156" s="102"/>
      <c r="CO156" s="102"/>
      <c r="CP156" s="102"/>
      <c r="CQ156" s="102"/>
      <c r="CR156" s="102"/>
      <c r="CS156" s="102"/>
      <c r="CT156" s="102"/>
      <c r="CU156" s="102"/>
      <c r="CV156" s="102"/>
      <c r="CW156" s="102"/>
      <c r="CX156" s="102"/>
      <c r="CY156" s="102"/>
      <c r="CZ156" s="102"/>
      <c r="DA156" s="102"/>
      <c r="DB156" s="102"/>
      <c r="DC156" s="102"/>
      <c r="DD156" s="102"/>
      <c r="DE156" s="102"/>
      <c r="DF156" s="102"/>
      <c r="DG156" s="102"/>
      <c r="DH156" s="102"/>
      <c r="DI156" s="102"/>
      <c r="DJ156" s="102"/>
      <c r="DK156" s="102"/>
      <c r="DL156" s="102"/>
    </row>
    <row r="157" spans="1:116" ht="14" x14ac:dyDescent="0.15">
      <c r="A157" s="129"/>
      <c r="B157" s="129"/>
      <c r="C157" s="129"/>
      <c r="D157" s="129"/>
      <c r="E157" s="129"/>
      <c r="F157" s="129"/>
      <c r="G157" s="129"/>
      <c r="H157" s="129"/>
      <c r="I157" s="129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  <c r="CM157" s="102"/>
      <c r="CN157" s="102"/>
      <c r="CO157" s="102"/>
      <c r="CP157" s="102"/>
      <c r="CQ157" s="102"/>
      <c r="CR157" s="102"/>
      <c r="CS157" s="102"/>
      <c r="CT157" s="102"/>
      <c r="CU157" s="102"/>
      <c r="CV157" s="102"/>
      <c r="CW157" s="102"/>
      <c r="CX157" s="102"/>
      <c r="CY157" s="102"/>
      <c r="CZ157" s="102"/>
      <c r="DA157" s="102"/>
      <c r="DB157" s="102"/>
      <c r="DC157" s="102"/>
      <c r="DD157" s="102"/>
      <c r="DE157" s="102"/>
      <c r="DF157" s="102"/>
      <c r="DG157" s="102"/>
      <c r="DH157" s="102"/>
      <c r="DI157" s="102"/>
      <c r="DJ157" s="102"/>
      <c r="DK157" s="102"/>
      <c r="DL157" s="102"/>
    </row>
    <row r="158" spans="1:116" ht="14" x14ac:dyDescent="0.15">
      <c r="A158" s="129"/>
      <c r="B158" s="129"/>
      <c r="C158" s="129"/>
      <c r="D158" s="129"/>
      <c r="E158" s="129"/>
      <c r="F158" s="129"/>
      <c r="G158" s="129"/>
      <c r="H158" s="129"/>
      <c r="I158" s="129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  <c r="CM158" s="102"/>
      <c r="CN158" s="102"/>
      <c r="CO158" s="102"/>
      <c r="CP158" s="102"/>
      <c r="CQ158" s="102"/>
      <c r="CR158" s="102"/>
      <c r="CS158" s="102"/>
      <c r="CT158" s="102"/>
      <c r="CU158" s="102"/>
      <c r="CV158" s="102"/>
      <c r="CW158" s="102"/>
      <c r="CX158" s="102"/>
      <c r="CY158" s="102"/>
      <c r="CZ158" s="102"/>
      <c r="DA158" s="102"/>
      <c r="DB158" s="102"/>
      <c r="DC158" s="102"/>
      <c r="DD158" s="102"/>
      <c r="DE158" s="102"/>
      <c r="DF158" s="102"/>
      <c r="DG158" s="102"/>
      <c r="DH158" s="102"/>
      <c r="DI158" s="102"/>
      <c r="DJ158" s="102"/>
      <c r="DK158" s="102"/>
      <c r="DL158" s="102"/>
    </row>
    <row r="159" spans="1:116" ht="14" x14ac:dyDescent="0.15">
      <c r="A159" s="129"/>
      <c r="B159" s="129"/>
      <c r="C159" s="129"/>
      <c r="D159" s="129"/>
      <c r="E159" s="129"/>
      <c r="F159" s="129"/>
      <c r="G159" s="129"/>
      <c r="H159" s="129"/>
      <c r="I159" s="129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/>
      <c r="CT159" s="102"/>
      <c r="CU159" s="102"/>
      <c r="CV159" s="102"/>
      <c r="CW159" s="102"/>
      <c r="CX159" s="102"/>
      <c r="CY159" s="102"/>
      <c r="CZ159" s="102"/>
      <c r="DA159" s="102"/>
      <c r="DB159" s="102"/>
      <c r="DC159" s="102"/>
      <c r="DD159" s="102"/>
      <c r="DE159" s="102"/>
      <c r="DF159" s="102"/>
      <c r="DG159" s="102"/>
      <c r="DH159" s="102"/>
      <c r="DI159" s="102"/>
      <c r="DJ159" s="102"/>
      <c r="DK159" s="102"/>
      <c r="DL159" s="102"/>
    </row>
    <row r="160" spans="1:116" ht="14" x14ac:dyDescent="0.15">
      <c r="A160" s="129"/>
      <c r="B160" s="129"/>
      <c r="C160" s="129"/>
      <c r="D160" s="129"/>
      <c r="E160" s="129"/>
      <c r="F160" s="129"/>
      <c r="G160" s="129"/>
      <c r="H160" s="129"/>
      <c r="I160" s="129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/>
      <c r="CT160" s="102"/>
      <c r="CU160" s="102"/>
      <c r="CV160" s="102"/>
      <c r="CW160" s="102"/>
      <c r="CX160" s="102"/>
      <c r="CY160" s="102"/>
      <c r="CZ160" s="102"/>
      <c r="DA160" s="102"/>
      <c r="DB160" s="102"/>
      <c r="DC160" s="102"/>
      <c r="DD160" s="102"/>
      <c r="DE160" s="102"/>
      <c r="DF160" s="102"/>
      <c r="DG160" s="102"/>
      <c r="DH160" s="102"/>
      <c r="DI160" s="102"/>
      <c r="DJ160" s="102"/>
      <c r="DK160" s="102"/>
      <c r="DL160" s="102"/>
    </row>
    <row r="161" spans="1:116" ht="14" x14ac:dyDescent="0.15">
      <c r="A161" s="129"/>
      <c r="B161" s="129"/>
      <c r="C161" s="129"/>
      <c r="D161" s="129"/>
      <c r="E161" s="129"/>
      <c r="F161" s="129"/>
      <c r="G161" s="129"/>
      <c r="H161" s="129"/>
      <c r="I161" s="129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/>
      <c r="CT161" s="102"/>
      <c r="CU161" s="102"/>
      <c r="CV161" s="102"/>
      <c r="CW161" s="102"/>
      <c r="CX161" s="102"/>
      <c r="CY161" s="102"/>
      <c r="CZ161" s="102"/>
      <c r="DA161" s="102"/>
      <c r="DB161" s="102"/>
      <c r="DC161" s="102"/>
      <c r="DD161" s="102"/>
      <c r="DE161" s="102"/>
      <c r="DF161" s="102"/>
      <c r="DG161" s="102"/>
      <c r="DH161" s="102"/>
      <c r="DI161" s="102"/>
      <c r="DJ161" s="102"/>
      <c r="DK161" s="102"/>
      <c r="DL161" s="102"/>
    </row>
    <row r="162" spans="1:116" ht="14" x14ac:dyDescent="0.15">
      <c r="A162" s="129"/>
      <c r="B162" s="129"/>
      <c r="C162" s="129"/>
      <c r="D162" s="129"/>
      <c r="E162" s="129"/>
      <c r="F162" s="129"/>
      <c r="G162" s="129"/>
      <c r="H162" s="129"/>
      <c r="I162" s="129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/>
      <c r="CT162" s="102"/>
      <c r="CU162" s="102"/>
      <c r="CV162" s="102"/>
      <c r="CW162" s="102"/>
      <c r="CX162" s="102"/>
      <c r="CY162" s="102"/>
      <c r="CZ162" s="102"/>
      <c r="DA162" s="102"/>
      <c r="DB162" s="102"/>
      <c r="DC162" s="102"/>
      <c r="DD162" s="102"/>
      <c r="DE162" s="102"/>
      <c r="DF162" s="102"/>
      <c r="DG162" s="102"/>
      <c r="DH162" s="102"/>
      <c r="DI162" s="102"/>
      <c r="DJ162" s="102"/>
      <c r="DK162" s="102"/>
      <c r="DL162" s="102"/>
    </row>
    <row r="163" spans="1:116" ht="14" x14ac:dyDescent="0.15">
      <c r="A163" s="129"/>
      <c r="B163" s="129"/>
      <c r="C163" s="129"/>
      <c r="D163" s="129"/>
      <c r="E163" s="129"/>
      <c r="F163" s="129"/>
      <c r="G163" s="129"/>
      <c r="H163" s="129"/>
      <c r="I163" s="129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/>
      <c r="CT163" s="102"/>
      <c r="CU163" s="102"/>
      <c r="CV163" s="102"/>
      <c r="CW163" s="102"/>
      <c r="CX163" s="102"/>
      <c r="CY163" s="102"/>
      <c r="CZ163" s="102"/>
      <c r="DA163" s="102"/>
      <c r="DB163" s="102"/>
      <c r="DC163" s="102"/>
      <c r="DD163" s="102"/>
      <c r="DE163" s="102"/>
      <c r="DF163" s="102"/>
      <c r="DG163" s="102"/>
      <c r="DH163" s="102"/>
      <c r="DI163" s="102"/>
      <c r="DJ163" s="102"/>
      <c r="DK163" s="102"/>
      <c r="DL163" s="102"/>
    </row>
    <row r="164" spans="1:116" ht="14" x14ac:dyDescent="0.15">
      <c r="A164" s="129"/>
      <c r="B164" s="129"/>
      <c r="C164" s="129"/>
      <c r="D164" s="129"/>
      <c r="E164" s="129"/>
      <c r="F164" s="129"/>
      <c r="G164" s="129"/>
      <c r="H164" s="129"/>
      <c r="I164" s="129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  <c r="CM164" s="102"/>
      <c r="CN164" s="102"/>
      <c r="CO164" s="102"/>
      <c r="CP164" s="102"/>
      <c r="CQ164" s="102"/>
      <c r="CR164" s="102"/>
      <c r="CS164" s="102"/>
      <c r="CT164" s="102"/>
      <c r="CU164" s="102"/>
      <c r="CV164" s="102"/>
      <c r="CW164" s="102"/>
      <c r="CX164" s="102"/>
      <c r="CY164" s="102"/>
      <c r="CZ164" s="102"/>
      <c r="DA164" s="102"/>
      <c r="DB164" s="102"/>
      <c r="DC164" s="102"/>
      <c r="DD164" s="102"/>
      <c r="DE164" s="102"/>
      <c r="DF164" s="102"/>
      <c r="DG164" s="102"/>
      <c r="DH164" s="102"/>
      <c r="DI164" s="102"/>
      <c r="DJ164" s="102"/>
      <c r="DK164" s="102"/>
      <c r="DL164" s="102"/>
    </row>
    <row r="165" spans="1:116" ht="14" x14ac:dyDescent="0.15">
      <c r="A165" s="129"/>
      <c r="B165" s="129"/>
      <c r="C165" s="129"/>
      <c r="D165" s="129"/>
      <c r="E165" s="129"/>
      <c r="F165" s="129"/>
      <c r="G165" s="129"/>
      <c r="H165" s="129"/>
      <c r="I165" s="129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  <c r="CM165" s="102"/>
      <c r="CN165" s="102"/>
      <c r="CO165" s="102"/>
      <c r="CP165" s="102"/>
      <c r="CQ165" s="102"/>
      <c r="CR165" s="102"/>
      <c r="CS165" s="102"/>
      <c r="CT165" s="102"/>
      <c r="CU165" s="102"/>
      <c r="CV165" s="102"/>
      <c r="CW165" s="102"/>
      <c r="CX165" s="102"/>
      <c r="CY165" s="102"/>
      <c r="CZ165" s="102"/>
      <c r="DA165" s="102"/>
      <c r="DB165" s="102"/>
      <c r="DC165" s="102"/>
      <c r="DD165" s="102"/>
      <c r="DE165" s="102"/>
      <c r="DF165" s="102"/>
      <c r="DG165" s="102"/>
      <c r="DH165" s="102"/>
      <c r="DI165" s="102"/>
      <c r="DJ165" s="102"/>
      <c r="DK165" s="102"/>
      <c r="DL165" s="102"/>
    </row>
    <row r="166" spans="1:116" ht="14" x14ac:dyDescent="0.15">
      <c r="A166" s="129"/>
      <c r="B166" s="129"/>
      <c r="C166" s="129"/>
      <c r="D166" s="129"/>
      <c r="E166" s="129"/>
      <c r="F166" s="129"/>
      <c r="G166" s="129"/>
      <c r="H166" s="129"/>
      <c r="I166" s="129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  <c r="CM166" s="102"/>
      <c r="CN166" s="102"/>
      <c r="CO166" s="102"/>
      <c r="CP166" s="102"/>
      <c r="CQ166" s="102"/>
      <c r="CR166" s="102"/>
      <c r="CS166" s="102"/>
      <c r="CT166" s="102"/>
      <c r="CU166" s="102"/>
      <c r="CV166" s="102"/>
      <c r="CW166" s="102"/>
      <c r="CX166" s="102"/>
      <c r="CY166" s="102"/>
      <c r="CZ166" s="102"/>
      <c r="DA166" s="102"/>
      <c r="DB166" s="102"/>
      <c r="DC166" s="102"/>
      <c r="DD166" s="102"/>
      <c r="DE166" s="102"/>
      <c r="DF166" s="102"/>
      <c r="DG166" s="102"/>
      <c r="DH166" s="102"/>
      <c r="DI166" s="102"/>
      <c r="DJ166" s="102"/>
      <c r="DK166" s="102"/>
      <c r="DL166" s="102"/>
    </row>
    <row r="167" spans="1:116" ht="14" x14ac:dyDescent="0.15">
      <c r="A167" s="129"/>
      <c r="B167" s="129"/>
      <c r="C167" s="129"/>
      <c r="D167" s="129"/>
      <c r="E167" s="129"/>
      <c r="F167" s="129"/>
      <c r="G167" s="129"/>
      <c r="H167" s="129"/>
      <c r="I167" s="129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  <c r="CM167" s="102"/>
      <c r="CN167" s="102"/>
      <c r="CO167" s="102"/>
      <c r="CP167" s="102"/>
      <c r="CQ167" s="102"/>
      <c r="CR167" s="102"/>
      <c r="CS167" s="102"/>
      <c r="CT167" s="102"/>
      <c r="CU167" s="102"/>
      <c r="CV167" s="102"/>
      <c r="CW167" s="102"/>
      <c r="CX167" s="102"/>
      <c r="CY167" s="102"/>
      <c r="CZ167" s="102"/>
      <c r="DA167" s="102"/>
      <c r="DB167" s="102"/>
      <c r="DC167" s="102"/>
      <c r="DD167" s="102"/>
      <c r="DE167" s="102"/>
      <c r="DF167" s="102"/>
      <c r="DG167" s="102"/>
      <c r="DH167" s="102"/>
      <c r="DI167" s="102"/>
      <c r="DJ167" s="102"/>
      <c r="DK167" s="102"/>
      <c r="DL167" s="102"/>
    </row>
    <row r="168" spans="1:116" ht="14" x14ac:dyDescent="0.15">
      <c r="A168" s="129"/>
      <c r="B168" s="129"/>
      <c r="C168" s="129"/>
      <c r="D168" s="129"/>
      <c r="E168" s="129"/>
      <c r="F168" s="129"/>
      <c r="G168" s="129"/>
      <c r="H168" s="129"/>
      <c r="I168" s="129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  <c r="CM168" s="102"/>
      <c r="CN168" s="102"/>
      <c r="CO168" s="102"/>
      <c r="CP168" s="102"/>
      <c r="CQ168" s="102"/>
      <c r="CR168" s="102"/>
      <c r="CS168" s="102"/>
      <c r="CT168" s="102"/>
      <c r="CU168" s="102"/>
      <c r="CV168" s="102"/>
      <c r="CW168" s="102"/>
      <c r="CX168" s="102"/>
      <c r="CY168" s="102"/>
      <c r="CZ168" s="102"/>
      <c r="DA168" s="102"/>
      <c r="DB168" s="102"/>
      <c r="DC168" s="102"/>
      <c r="DD168" s="102"/>
      <c r="DE168" s="102"/>
      <c r="DF168" s="102"/>
      <c r="DG168" s="102"/>
      <c r="DH168" s="102"/>
      <c r="DI168" s="102"/>
      <c r="DJ168" s="102"/>
      <c r="DK168" s="102"/>
      <c r="DL168" s="102"/>
    </row>
    <row r="169" spans="1:116" ht="14" x14ac:dyDescent="0.15">
      <c r="A169" s="129"/>
      <c r="B169" s="129"/>
      <c r="C169" s="129"/>
      <c r="D169" s="129"/>
      <c r="E169" s="129"/>
      <c r="F169" s="129"/>
      <c r="G169" s="129"/>
      <c r="H169" s="129"/>
      <c r="I169" s="129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/>
      <c r="CT169" s="102"/>
      <c r="CU169" s="102"/>
      <c r="CV169" s="102"/>
      <c r="CW169" s="102"/>
      <c r="CX169" s="102"/>
      <c r="CY169" s="102"/>
      <c r="CZ169" s="102"/>
      <c r="DA169" s="102"/>
      <c r="DB169" s="102"/>
      <c r="DC169" s="102"/>
      <c r="DD169" s="102"/>
      <c r="DE169" s="102"/>
      <c r="DF169" s="102"/>
      <c r="DG169" s="102"/>
      <c r="DH169" s="102"/>
      <c r="DI169" s="102"/>
      <c r="DJ169" s="102"/>
      <c r="DK169" s="102"/>
      <c r="DL169" s="102"/>
    </row>
    <row r="170" spans="1:116" ht="14" x14ac:dyDescent="0.15">
      <c r="A170" s="129"/>
      <c r="B170" s="129"/>
      <c r="C170" s="129"/>
      <c r="D170" s="129"/>
      <c r="E170" s="129"/>
      <c r="F170" s="129"/>
      <c r="G170" s="129"/>
      <c r="H170" s="129"/>
      <c r="I170" s="129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  <c r="CM170" s="102"/>
      <c r="CN170" s="102"/>
      <c r="CO170" s="102"/>
      <c r="CP170" s="102"/>
      <c r="CQ170" s="102"/>
      <c r="CR170" s="102"/>
      <c r="CS170" s="102"/>
      <c r="CT170" s="102"/>
      <c r="CU170" s="102"/>
      <c r="CV170" s="102"/>
      <c r="CW170" s="102"/>
      <c r="CX170" s="102"/>
      <c r="CY170" s="102"/>
      <c r="CZ170" s="102"/>
      <c r="DA170" s="102"/>
      <c r="DB170" s="102"/>
      <c r="DC170" s="102"/>
      <c r="DD170" s="102"/>
      <c r="DE170" s="102"/>
      <c r="DF170" s="102"/>
      <c r="DG170" s="102"/>
      <c r="DH170" s="102"/>
      <c r="DI170" s="102"/>
      <c r="DJ170" s="102"/>
      <c r="DK170" s="102"/>
      <c r="DL170" s="102"/>
    </row>
    <row r="171" spans="1:116" ht="14" x14ac:dyDescent="0.15">
      <c r="A171" s="129"/>
      <c r="B171" s="129"/>
      <c r="C171" s="129"/>
      <c r="D171" s="129"/>
      <c r="E171" s="129"/>
      <c r="F171" s="129"/>
      <c r="G171" s="129"/>
      <c r="H171" s="129"/>
      <c r="I171" s="129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  <c r="CM171" s="102"/>
      <c r="CN171" s="102"/>
      <c r="CO171" s="102"/>
      <c r="CP171" s="102"/>
      <c r="CQ171" s="102"/>
      <c r="CR171" s="102"/>
      <c r="CS171" s="102"/>
      <c r="CT171" s="102"/>
      <c r="CU171" s="102"/>
      <c r="CV171" s="102"/>
      <c r="CW171" s="102"/>
      <c r="CX171" s="102"/>
      <c r="CY171" s="102"/>
      <c r="CZ171" s="102"/>
      <c r="DA171" s="102"/>
      <c r="DB171" s="102"/>
      <c r="DC171" s="102"/>
      <c r="DD171" s="102"/>
      <c r="DE171" s="102"/>
      <c r="DF171" s="102"/>
      <c r="DG171" s="102"/>
      <c r="DH171" s="102"/>
      <c r="DI171" s="102"/>
      <c r="DJ171" s="102"/>
      <c r="DK171" s="102"/>
      <c r="DL171" s="102"/>
    </row>
    <row r="172" spans="1:116" ht="14" x14ac:dyDescent="0.15">
      <c r="A172" s="129"/>
      <c r="B172" s="129"/>
      <c r="C172" s="129"/>
      <c r="D172" s="129"/>
      <c r="E172" s="129"/>
      <c r="F172" s="129"/>
      <c r="G172" s="129"/>
      <c r="H172" s="129"/>
      <c r="I172" s="129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  <c r="CM172" s="102"/>
      <c r="CN172" s="102"/>
      <c r="CO172" s="102"/>
      <c r="CP172" s="102"/>
      <c r="CQ172" s="102"/>
      <c r="CR172" s="102"/>
      <c r="CS172" s="102"/>
      <c r="CT172" s="102"/>
      <c r="CU172" s="102"/>
      <c r="CV172" s="102"/>
      <c r="CW172" s="102"/>
      <c r="CX172" s="102"/>
      <c r="CY172" s="102"/>
      <c r="CZ172" s="102"/>
      <c r="DA172" s="102"/>
      <c r="DB172" s="102"/>
      <c r="DC172" s="102"/>
      <c r="DD172" s="102"/>
      <c r="DE172" s="102"/>
      <c r="DF172" s="102"/>
      <c r="DG172" s="102"/>
      <c r="DH172" s="102"/>
      <c r="DI172" s="102"/>
      <c r="DJ172" s="102"/>
      <c r="DK172" s="102"/>
      <c r="DL172" s="102"/>
    </row>
    <row r="173" spans="1:116" ht="14" x14ac:dyDescent="0.15">
      <c r="A173" s="129"/>
      <c r="B173" s="129"/>
      <c r="C173" s="129"/>
      <c r="D173" s="129"/>
      <c r="E173" s="129"/>
      <c r="F173" s="129"/>
      <c r="G173" s="129"/>
      <c r="H173" s="129"/>
      <c r="I173" s="129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  <c r="CM173" s="102"/>
      <c r="CN173" s="102"/>
      <c r="CO173" s="102"/>
      <c r="CP173" s="102"/>
      <c r="CQ173" s="102"/>
      <c r="CR173" s="102"/>
      <c r="CS173" s="102"/>
      <c r="CT173" s="102"/>
      <c r="CU173" s="102"/>
      <c r="CV173" s="102"/>
      <c r="CW173" s="102"/>
      <c r="CX173" s="102"/>
      <c r="CY173" s="102"/>
      <c r="CZ173" s="102"/>
      <c r="DA173" s="102"/>
      <c r="DB173" s="102"/>
      <c r="DC173" s="102"/>
      <c r="DD173" s="102"/>
      <c r="DE173" s="102"/>
      <c r="DF173" s="102"/>
      <c r="DG173" s="102"/>
      <c r="DH173" s="102"/>
      <c r="DI173" s="102"/>
      <c r="DJ173" s="102"/>
      <c r="DK173" s="102"/>
      <c r="DL173" s="102"/>
    </row>
    <row r="174" spans="1:116" ht="14" x14ac:dyDescent="0.15">
      <c r="A174" s="129"/>
      <c r="B174" s="129"/>
      <c r="C174" s="129"/>
      <c r="D174" s="129"/>
      <c r="E174" s="129"/>
      <c r="F174" s="129"/>
      <c r="G174" s="129"/>
      <c r="H174" s="129"/>
      <c r="I174" s="129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  <c r="CM174" s="102"/>
      <c r="CN174" s="102"/>
      <c r="CO174" s="102"/>
      <c r="CP174" s="102"/>
      <c r="CQ174" s="102"/>
      <c r="CR174" s="102"/>
      <c r="CS174" s="102"/>
      <c r="CT174" s="102"/>
      <c r="CU174" s="102"/>
      <c r="CV174" s="102"/>
      <c r="CW174" s="102"/>
      <c r="CX174" s="102"/>
      <c r="CY174" s="102"/>
      <c r="CZ174" s="102"/>
      <c r="DA174" s="102"/>
      <c r="DB174" s="102"/>
      <c r="DC174" s="102"/>
      <c r="DD174" s="102"/>
      <c r="DE174" s="102"/>
      <c r="DF174" s="102"/>
      <c r="DG174" s="102"/>
      <c r="DH174" s="102"/>
      <c r="DI174" s="102"/>
      <c r="DJ174" s="102"/>
      <c r="DK174" s="102"/>
      <c r="DL174" s="102"/>
    </row>
    <row r="175" spans="1:116" ht="14" x14ac:dyDescent="0.15">
      <c r="A175" s="129"/>
      <c r="B175" s="129"/>
      <c r="C175" s="129"/>
      <c r="D175" s="129"/>
      <c r="E175" s="129"/>
      <c r="F175" s="129"/>
      <c r="G175" s="129"/>
      <c r="H175" s="129"/>
      <c r="I175" s="129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  <c r="CM175" s="102"/>
      <c r="CN175" s="102"/>
      <c r="CO175" s="102"/>
      <c r="CP175" s="102"/>
      <c r="CQ175" s="102"/>
      <c r="CR175" s="102"/>
      <c r="CS175" s="102"/>
      <c r="CT175" s="102"/>
      <c r="CU175" s="102"/>
      <c r="CV175" s="102"/>
      <c r="CW175" s="102"/>
      <c r="CX175" s="102"/>
      <c r="CY175" s="102"/>
      <c r="CZ175" s="102"/>
      <c r="DA175" s="102"/>
      <c r="DB175" s="102"/>
      <c r="DC175" s="102"/>
      <c r="DD175" s="102"/>
      <c r="DE175" s="102"/>
      <c r="DF175" s="102"/>
      <c r="DG175" s="102"/>
      <c r="DH175" s="102"/>
      <c r="DI175" s="102"/>
      <c r="DJ175" s="102"/>
      <c r="DK175" s="102"/>
      <c r="DL175" s="102"/>
    </row>
    <row r="176" spans="1:116" ht="14" x14ac:dyDescent="0.15">
      <c r="A176" s="129"/>
      <c r="B176" s="129"/>
      <c r="C176" s="129"/>
      <c r="D176" s="129"/>
      <c r="E176" s="129"/>
      <c r="F176" s="129"/>
      <c r="G176" s="129"/>
      <c r="H176" s="129"/>
      <c r="I176" s="129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  <c r="CM176" s="102"/>
      <c r="CN176" s="102"/>
      <c r="CO176" s="102"/>
      <c r="CP176" s="102"/>
      <c r="CQ176" s="102"/>
      <c r="CR176" s="102"/>
      <c r="CS176" s="102"/>
      <c r="CT176" s="102"/>
      <c r="CU176" s="102"/>
      <c r="CV176" s="102"/>
      <c r="CW176" s="102"/>
      <c r="CX176" s="102"/>
      <c r="CY176" s="102"/>
      <c r="CZ176" s="102"/>
      <c r="DA176" s="102"/>
      <c r="DB176" s="102"/>
      <c r="DC176" s="102"/>
      <c r="DD176" s="102"/>
      <c r="DE176" s="102"/>
      <c r="DF176" s="102"/>
      <c r="DG176" s="102"/>
      <c r="DH176" s="102"/>
      <c r="DI176" s="102"/>
      <c r="DJ176" s="102"/>
      <c r="DK176" s="102"/>
      <c r="DL176" s="102"/>
    </row>
    <row r="177" spans="1:116" ht="14" x14ac:dyDescent="0.15">
      <c r="A177" s="129"/>
      <c r="B177" s="129"/>
      <c r="C177" s="129"/>
      <c r="D177" s="129"/>
      <c r="E177" s="129"/>
      <c r="F177" s="129"/>
      <c r="G177" s="129"/>
      <c r="H177" s="129"/>
      <c r="I177" s="129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  <c r="CM177" s="102"/>
      <c r="CN177" s="102"/>
      <c r="CO177" s="102"/>
      <c r="CP177" s="102"/>
      <c r="CQ177" s="102"/>
      <c r="CR177" s="102"/>
      <c r="CS177" s="102"/>
      <c r="CT177" s="102"/>
      <c r="CU177" s="102"/>
      <c r="CV177" s="102"/>
      <c r="CW177" s="102"/>
      <c r="CX177" s="102"/>
      <c r="CY177" s="102"/>
      <c r="CZ177" s="102"/>
      <c r="DA177" s="102"/>
      <c r="DB177" s="102"/>
      <c r="DC177" s="102"/>
      <c r="DD177" s="102"/>
      <c r="DE177" s="102"/>
      <c r="DF177" s="102"/>
      <c r="DG177" s="102"/>
      <c r="DH177" s="102"/>
      <c r="DI177" s="102"/>
      <c r="DJ177" s="102"/>
      <c r="DK177" s="102"/>
      <c r="DL177" s="102"/>
    </row>
    <row r="178" spans="1:116" ht="14" x14ac:dyDescent="0.15">
      <c r="A178" s="129"/>
      <c r="B178" s="129"/>
      <c r="C178" s="129"/>
      <c r="D178" s="129"/>
      <c r="E178" s="129"/>
      <c r="F178" s="129"/>
      <c r="G178" s="129"/>
      <c r="H178" s="129"/>
      <c r="I178" s="129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  <c r="CM178" s="102"/>
      <c r="CN178" s="102"/>
      <c r="CO178" s="102"/>
      <c r="CP178" s="102"/>
      <c r="CQ178" s="102"/>
      <c r="CR178" s="102"/>
      <c r="CS178" s="102"/>
      <c r="CT178" s="102"/>
      <c r="CU178" s="102"/>
      <c r="CV178" s="102"/>
      <c r="CW178" s="102"/>
      <c r="CX178" s="102"/>
      <c r="CY178" s="102"/>
      <c r="CZ178" s="102"/>
      <c r="DA178" s="102"/>
      <c r="DB178" s="102"/>
      <c r="DC178" s="102"/>
      <c r="DD178" s="102"/>
      <c r="DE178" s="102"/>
      <c r="DF178" s="102"/>
      <c r="DG178" s="102"/>
      <c r="DH178" s="102"/>
      <c r="DI178" s="102"/>
      <c r="DJ178" s="102"/>
      <c r="DK178" s="102"/>
      <c r="DL178" s="102"/>
    </row>
    <row r="179" spans="1:116" ht="14" x14ac:dyDescent="0.15">
      <c r="A179" s="129"/>
      <c r="B179" s="129"/>
      <c r="C179" s="129"/>
      <c r="D179" s="129"/>
      <c r="E179" s="129"/>
      <c r="F179" s="129"/>
      <c r="G179" s="129"/>
      <c r="H179" s="129"/>
      <c r="I179" s="129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  <c r="CM179" s="102"/>
      <c r="CN179" s="102"/>
      <c r="CO179" s="102"/>
      <c r="CP179" s="102"/>
      <c r="CQ179" s="102"/>
      <c r="CR179" s="102"/>
      <c r="CS179" s="102"/>
      <c r="CT179" s="102"/>
      <c r="CU179" s="102"/>
      <c r="CV179" s="102"/>
      <c r="CW179" s="102"/>
      <c r="CX179" s="102"/>
      <c r="CY179" s="102"/>
      <c r="CZ179" s="102"/>
      <c r="DA179" s="102"/>
      <c r="DB179" s="102"/>
      <c r="DC179" s="102"/>
      <c r="DD179" s="102"/>
      <c r="DE179" s="102"/>
      <c r="DF179" s="102"/>
      <c r="DG179" s="102"/>
      <c r="DH179" s="102"/>
      <c r="DI179" s="102"/>
      <c r="DJ179" s="102"/>
      <c r="DK179" s="102"/>
      <c r="DL179" s="102"/>
    </row>
    <row r="180" spans="1:116" ht="14" x14ac:dyDescent="0.15">
      <c r="A180" s="129"/>
      <c r="B180" s="129"/>
      <c r="C180" s="129"/>
      <c r="D180" s="129"/>
      <c r="E180" s="129"/>
      <c r="F180" s="129"/>
      <c r="G180" s="129"/>
      <c r="H180" s="129"/>
      <c r="I180" s="129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/>
      <c r="CT180" s="102"/>
      <c r="CU180" s="102"/>
      <c r="CV180" s="102"/>
      <c r="CW180" s="102"/>
      <c r="CX180" s="102"/>
      <c r="CY180" s="102"/>
      <c r="CZ180" s="102"/>
      <c r="DA180" s="102"/>
      <c r="DB180" s="102"/>
      <c r="DC180" s="102"/>
      <c r="DD180" s="102"/>
      <c r="DE180" s="102"/>
      <c r="DF180" s="102"/>
      <c r="DG180" s="102"/>
      <c r="DH180" s="102"/>
      <c r="DI180" s="102"/>
      <c r="DJ180" s="102"/>
      <c r="DK180" s="102"/>
      <c r="DL180" s="102"/>
    </row>
    <row r="181" spans="1:116" ht="14" x14ac:dyDescent="0.15">
      <c r="A181" s="129"/>
      <c r="B181" s="129"/>
      <c r="C181" s="129"/>
      <c r="D181" s="129"/>
      <c r="E181" s="129"/>
      <c r="F181" s="129"/>
      <c r="G181" s="129"/>
      <c r="H181" s="129"/>
      <c r="I181" s="129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  <c r="CM181" s="102"/>
      <c r="CN181" s="102"/>
      <c r="CO181" s="102"/>
      <c r="CP181" s="102"/>
      <c r="CQ181" s="102"/>
      <c r="CR181" s="102"/>
      <c r="CS181" s="102"/>
      <c r="CT181" s="102"/>
      <c r="CU181" s="102"/>
      <c r="CV181" s="102"/>
      <c r="CW181" s="102"/>
      <c r="CX181" s="102"/>
      <c r="CY181" s="102"/>
      <c r="CZ181" s="102"/>
      <c r="DA181" s="102"/>
      <c r="DB181" s="102"/>
      <c r="DC181" s="102"/>
      <c r="DD181" s="102"/>
      <c r="DE181" s="102"/>
      <c r="DF181" s="102"/>
      <c r="DG181" s="102"/>
      <c r="DH181" s="102"/>
      <c r="DI181" s="102"/>
      <c r="DJ181" s="102"/>
      <c r="DK181" s="102"/>
      <c r="DL181" s="102"/>
    </row>
    <row r="182" spans="1:116" ht="14" x14ac:dyDescent="0.15">
      <c r="A182" s="129"/>
      <c r="B182" s="129"/>
      <c r="C182" s="129"/>
      <c r="D182" s="129"/>
      <c r="E182" s="129"/>
      <c r="F182" s="129"/>
      <c r="G182" s="129"/>
      <c r="H182" s="129"/>
      <c r="I182" s="129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  <c r="CM182" s="102"/>
      <c r="CN182" s="102"/>
      <c r="CO182" s="102"/>
      <c r="CP182" s="102"/>
      <c r="CQ182" s="102"/>
      <c r="CR182" s="102"/>
      <c r="CS182" s="102"/>
      <c r="CT182" s="102"/>
      <c r="CU182" s="102"/>
      <c r="CV182" s="102"/>
      <c r="CW182" s="102"/>
      <c r="CX182" s="102"/>
      <c r="CY182" s="102"/>
      <c r="CZ182" s="102"/>
      <c r="DA182" s="102"/>
      <c r="DB182" s="102"/>
      <c r="DC182" s="102"/>
      <c r="DD182" s="102"/>
      <c r="DE182" s="102"/>
      <c r="DF182" s="102"/>
      <c r="DG182" s="102"/>
      <c r="DH182" s="102"/>
      <c r="DI182" s="102"/>
      <c r="DJ182" s="102"/>
      <c r="DK182" s="102"/>
      <c r="DL182" s="102"/>
    </row>
    <row r="183" spans="1:116" ht="14" x14ac:dyDescent="0.15">
      <c r="A183" s="129"/>
      <c r="B183" s="129"/>
      <c r="C183" s="129"/>
      <c r="D183" s="129"/>
      <c r="E183" s="129"/>
      <c r="F183" s="129"/>
      <c r="G183" s="129"/>
      <c r="H183" s="129"/>
      <c r="I183" s="129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  <c r="CM183" s="102"/>
      <c r="CN183" s="102"/>
      <c r="CO183" s="102"/>
      <c r="CP183" s="102"/>
      <c r="CQ183" s="102"/>
      <c r="CR183" s="102"/>
      <c r="CS183" s="102"/>
      <c r="CT183" s="102"/>
      <c r="CU183" s="102"/>
      <c r="CV183" s="102"/>
      <c r="CW183" s="102"/>
      <c r="CX183" s="102"/>
      <c r="CY183" s="102"/>
      <c r="CZ183" s="102"/>
      <c r="DA183" s="102"/>
      <c r="DB183" s="102"/>
      <c r="DC183" s="102"/>
      <c r="DD183" s="102"/>
      <c r="DE183" s="102"/>
      <c r="DF183" s="102"/>
      <c r="DG183" s="102"/>
      <c r="DH183" s="102"/>
      <c r="DI183" s="102"/>
      <c r="DJ183" s="102"/>
      <c r="DK183" s="102"/>
      <c r="DL183" s="102"/>
    </row>
    <row r="184" spans="1:116" ht="14" x14ac:dyDescent="0.15">
      <c r="A184" s="129"/>
      <c r="B184" s="129"/>
      <c r="C184" s="129"/>
      <c r="D184" s="129"/>
      <c r="E184" s="129"/>
      <c r="F184" s="129"/>
      <c r="G184" s="129"/>
      <c r="H184" s="129"/>
      <c r="I184" s="129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  <c r="CM184" s="102"/>
      <c r="CN184" s="102"/>
      <c r="CO184" s="102"/>
      <c r="CP184" s="102"/>
      <c r="CQ184" s="102"/>
      <c r="CR184" s="102"/>
      <c r="CS184" s="102"/>
      <c r="CT184" s="102"/>
      <c r="CU184" s="102"/>
      <c r="CV184" s="102"/>
      <c r="CW184" s="102"/>
      <c r="CX184" s="102"/>
      <c r="CY184" s="102"/>
      <c r="CZ184" s="102"/>
      <c r="DA184" s="102"/>
      <c r="DB184" s="102"/>
      <c r="DC184" s="102"/>
      <c r="DD184" s="102"/>
      <c r="DE184" s="102"/>
      <c r="DF184" s="102"/>
      <c r="DG184" s="102"/>
      <c r="DH184" s="102"/>
      <c r="DI184" s="102"/>
      <c r="DJ184" s="102"/>
      <c r="DK184" s="102"/>
      <c r="DL184" s="102"/>
    </row>
    <row r="185" spans="1:116" ht="14" x14ac:dyDescent="0.15">
      <c r="A185" s="129"/>
      <c r="B185" s="129"/>
      <c r="C185" s="129"/>
      <c r="D185" s="129"/>
      <c r="E185" s="129"/>
      <c r="F185" s="129"/>
      <c r="G185" s="129"/>
      <c r="H185" s="129"/>
      <c r="I185" s="129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  <c r="CM185" s="102"/>
      <c r="CN185" s="102"/>
      <c r="CO185" s="102"/>
      <c r="CP185" s="102"/>
      <c r="CQ185" s="102"/>
      <c r="CR185" s="102"/>
      <c r="CS185" s="102"/>
      <c r="CT185" s="102"/>
      <c r="CU185" s="102"/>
      <c r="CV185" s="102"/>
      <c r="CW185" s="102"/>
      <c r="CX185" s="102"/>
      <c r="CY185" s="102"/>
      <c r="CZ185" s="102"/>
      <c r="DA185" s="102"/>
      <c r="DB185" s="102"/>
      <c r="DC185" s="102"/>
      <c r="DD185" s="102"/>
      <c r="DE185" s="102"/>
      <c r="DF185" s="102"/>
      <c r="DG185" s="102"/>
      <c r="DH185" s="102"/>
      <c r="DI185" s="102"/>
      <c r="DJ185" s="102"/>
      <c r="DK185" s="102"/>
      <c r="DL185" s="102"/>
    </row>
    <row r="186" spans="1:116" ht="14" x14ac:dyDescent="0.15">
      <c r="A186" s="129"/>
      <c r="B186" s="129"/>
      <c r="C186" s="129"/>
      <c r="D186" s="129"/>
      <c r="E186" s="129"/>
      <c r="F186" s="129"/>
      <c r="G186" s="129"/>
      <c r="H186" s="129"/>
      <c r="I186" s="129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  <c r="CM186" s="102"/>
      <c r="CN186" s="102"/>
      <c r="CO186" s="102"/>
      <c r="CP186" s="102"/>
      <c r="CQ186" s="102"/>
      <c r="CR186" s="102"/>
      <c r="CS186" s="102"/>
      <c r="CT186" s="102"/>
      <c r="CU186" s="102"/>
      <c r="CV186" s="102"/>
      <c r="CW186" s="102"/>
      <c r="CX186" s="102"/>
      <c r="CY186" s="102"/>
      <c r="CZ186" s="102"/>
      <c r="DA186" s="102"/>
      <c r="DB186" s="102"/>
      <c r="DC186" s="102"/>
      <c r="DD186" s="102"/>
      <c r="DE186" s="102"/>
      <c r="DF186" s="102"/>
      <c r="DG186" s="102"/>
      <c r="DH186" s="102"/>
      <c r="DI186" s="102"/>
      <c r="DJ186" s="102"/>
      <c r="DK186" s="102"/>
      <c r="DL186" s="102"/>
    </row>
    <row r="187" spans="1:116" ht="14" x14ac:dyDescent="0.15">
      <c r="A187" s="129"/>
      <c r="B187" s="129"/>
      <c r="C187" s="129"/>
      <c r="D187" s="129"/>
      <c r="E187" s="129"/>
      <c r="F187" s="129"/>
      <c r="G187" s="129"/>
      <c r="H187" s="129"/>
      <c r="I187" s="129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  <c r="CM187" s="102"/>
      <c r="CN187" s="102"/>
      <c r="CO187" s="102"/>
      <c r="CP187" s="102"/>
      <c r="CQ187" s="102"/>
      <c r="CR187" s="102"/>
      <c r="CS187" s="102"/>
      <c r="CT187" s="102"/>
      <c r="CU187" s="102"/>
      <c r="CV187" s="102"/>
      <c r="CW187" s="102"/>
      <c r="CX187" s="102"/>
      <c r="CY187" s="102"/>
      <c r="CZ187" s="102"/>
      <c r="DA187" s="102"/>
      <c r="DB187" s="102"/>
      <c r="DC187" s="102"/>
      <c r="DD187" s="102"/>
      <c r="DE187" s="102"/>
      <c r="DF187" s="102"/>
      <c r="DG187" s="102"/>
      <c r="DH187" s="102"/>
      <c r="DI187" s="102"/>
      <c r="DJ187" s="102"/>
      <c r="DK187" s="102"/>
      <c r="DL187" s="102"/>
    </row>
    <row r="188" spans="1:116" ht="14" x14ac:dyDescent="0.15">
      <c r="A188" s="129"/>
      <c r="B188" s="129"/>
      <c r="C188" s="129"/>
      <c r="D188" s="129"/>
      <c r="E188" s="129"/>
      <c r="F188" s="129"/>
      <c r="G188" s="129"/>
      <c r="H188" s="129"/>
      <c r="I188" s="129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  <c r="CM188" s="102"/>
      <c r="CN188" s="102"/>
      <c r="CO188" s="102"/>
      <c r="CP188" s="102"/>
      <c r="CQ188" s="102"/>
      <c r="CR188" s="102"/>
      <c r="CS188" s="102"/>
      <c r="CT188" s="102"/>
      <c r="CU188" s="102"/>
      <c r="CV188" s="102"/>
      <c r="CW188" s="102"/>
      <c r="CX188" s="102"/>
      <c r="CY188" s="102"/>
      <c r="CZ188" s="102"/>
      <c r="DA188" s="102"/>
      <c r="DB188" s="102"/>
      <c r="DC188" s="102"/>
      <c r="DD188" s="102"/>
      <c r="DE188" s="102"/>
      <c r="DF188" s="102"/>
      <c r="DG188" s="102"/>
      <c r="DH188" s="102"/>
      <c r="DI188" s="102"/>
      <c r="DJ188" s="102"/>
      <c r="DK188" s="102"/>
      <c r="DL188" s="102"/>
    </row>
    <row r="189" spans="1:116" ht="14" x14ac:dyDescent="0.15">
      <c r="A189" s="129"/>
      <c r="B189" s="129"/>
      <c r="C189" s="129"/>
      <c r="D189" s="129"/>
      <c r="E189" s="129"/>
      <c r="F189" s="129"/>
      <c r="G189" s="129"/>
      <c r="H189" s="129"/>
      <c r="I189" s="129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  <c r="CM189" s="102"/>
      <c r="CN189" s="102"/>
      <c r="CO189" s="102"/>
      <c r="CP189" s="102"/>
      <c r="CQ189" s="102"/>
      <c r="CR189" s="102"/>
      <c r="CS189" s="102"/>
      <c r="CT189" s="102"/>
      <c r="CU189" s="102"/>
      <c r="CV189" s="102"/>
      <c r="CW189" s="102"/>
      <c r="CX189" s="102"/>
      <c r="CY189" s="102"/>
      <c r="CZ189" s="102"/>
      <c r="DA189" s="102"/>
      <c r="DB189" s="102"/>
      <c r="DC189" s="102"/>
      <c r="DD189" s="102"/>
      <c r="DE189" s="102"/>
      <c r="DF189" s="102"/>
      <c r="DG189" s="102"/>
      <c r="DH189" s="102"/>
      <c r="DI189" s="102"/>
      <c r="DJ189" s="102"/>
      <c r="DK189" s="102"/>
      <c r="DL189" s="102"/>
    </row>
    <row r="190" spans="1:116" ht="14" x14ac:dyDescent="0.15">
      <c r="A190" s="129"/>
      <c r="B190" s="129"/>
      <c r="C190" s="129"/>
      <c r="D190" s="129"/>
      <c r="E190" s="129"/>
      <c r="F190" s="129"/>
      <c r="G190" s="129"/>
      <c r="H190" s="129"/>
      <c r="I190" s="129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  <c r="CP190" s="102"/>
      <c r="CQ190" s="102"/>
      <c r="CR190" s="102"/>
      <c r="CS190" s="102"/>
      <c r="CT190" s="102"/>
      <c r="CU190" s="102"/>
      <c r="CV190" s="102"/>
      <c r="CW190" s="102"/>
      <c r="CX190" s="102"/>
      <c r="CY190" s="102"/>
      <c r="CZ190" s="102"/>
      <c r="DA190" s="102"/>
      <c r="DB190" s="102"/>
      <c r="DC190" s="102"/>
      <c r="DD190" s="102"/>
      <c r="DE190" s="102"/>
      <c r="DF190" s="102"/>
      <c r="DG190" s="102"/>
      <c r="DH190" s="102"/>
      <c r="DI190" s="102"/>
      <c r="DJ190" s="102"/>
      <c r="DK190" s="102"/>
      <c r="DL190" s="102"/>
    </row>
    <row r="191" spans="1:116" ht="14" x14ac:dyDescent="0.15">
      <c r="A191" s="129"/>
      <c r="B191" s="129"/>
      <c r="C191" s="129"/>
      <c r="D191" s="129"/>
      <c r="E191" s="129"/>
      <c r="F191" s="129"/>
      <c r="G191" s="129"/>
      <c r="H191" s="129"/>
      <c r="I191" s="129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  <c r="CP191" s="102"/>
      <c r="CQ191" s="102"/>
      <c r="CR191" s="102"/>
      <c r="CS191" s="102"/>
      <c r="CT191" s="102"/>
      <c r="CU191" s="102"/>
      <c r="CV191" s="102"/>
      <c r="CW191" s="102"/>
      <c r="CX191" s="102"/>
      <c r="CY191" s="102"/>
      <c r="CZ191" s="102"/>
      <c r="DA191" s="102"/>
      <c r="DB191" s="102"/>
      <c r="DC191" s="102"/>
      <c r="DD191" s="102"/>
      <c r="DE191" s="102"/>
      <c r="DF191" s="102"/>
      <c r="DG191" s="102"/>
      <c r="DH191" s="102"/>
      <c r="DI191" s="102"/>
      <c r="DJ191" s="102"/>
      <c r="DK191" s="102"/>
      <c r="DL191" s="102"/>
    </row>
    <row r="192" spans="1:116" ht="14" x14ac:dyDescent="0.15">
      <c r="A192" s="129"/>
      <c r="B192" s="129"/>
      <c r="C192" s="129"/>
      <c r="D192" s="129"/>
      <c r="E192" s="129"/>
      <c r="F192" s="129"/>
      <c r="G192" s="129"/>
      <c r="H192" s="129"/>
      <c r="I192" s="129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  <c r="CM192" s="102"/>
      <c r="CN192" s="102"/>
      <c r="CO192" s="102"/>
      <c r="CP192" s="102"/>
      <c r="CQ192" s="102"/>
      <c r="CR192" s="102"/>
      <c r="CS192" s="102"/>
      <c r="CT192" s="102"/>
      <c r="CU192" s="102"/>
      <c r="CV192" s="102"/>
      <c r="CW192" s="102"/>
      <c r="CX192" s="102"/>
      <c r="CY192" s="102"/>
      <c r="CZ192" s="102"/>
      <c r="DA192" s="102"/>
      <c r="DB192" s="102"/>
      <c r="DC192" s="102"/>
      <c r="DD192" s="102"/>
      <c r="DE192" s="102"/>
      <c r="DF192" s="102"/>
      <c r="DG192" s="102"/>
      <c r="DH192" s="102"/>
      <c r="DI192" s="102"/>
      <c r="DJ192" s="102"/>
      <c r="DK192" s="102"/>
      <c r="DL192" s="102"/>
    </row>
    <row r="193" spans="1:116" ht="14" x14ac:dyDescent="0.15">
      <c r="A193" s="129"/>
      <c r="B193" s="129"/>
      <c r="C193" s="129"/>
      <c r="D193" s="129"/>
      <c r="E193" s="129"/>
      <c r="F193" s="129"/>
      <c r="G193" s="129"/>
      <c r="H193" s="129"/>
      <c r="I193" s="129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  <c r="CM193" s="102"/>
      <c r="CN193" s="102"/>
      <c r="CO193" s="102"/>
      <c r="CP193" s="102"/>
      <c r="CQ193" s="102"/>
      <c r="CR193" s="102"/>
      <c r="CS193" s="102"/>
      <c r="CT193" s="102"/>
      <c r="CU193" s="102"/>
      <c r="CV193" s="102"/>
      <c r="CW193" s="102"/>
      <c r="CX193" s="102"/>
      <c r="CY193" s="102"/>
      <c r="CZ193" s="102"/>
      <c r="DA193" s="102"/>
      <c r="DB193" s="102"/>
      <c r="DC193" s="102"/>
      <c r="DD193" s="102"/>
      <c r="DE193" s="102"/>
      <c r="DF193" s="102"/>
      <c r="DG193" s="102"/>
      <c r="DH193" s="102"/>
      <c r="DI193" s="102"/>
      <c r="DJ193" s="102"/>
      <c r="DK193" s="102"/>
      <c r="DL193" s="102"/>
    </row>
    <row r="194" spans="1:116" ht="14" x14ac:dyDescent="0.15">
      <c r="A194" s="129"/>
      <c r="B194" s="129"/>
      <c r="C194" s="129"/>
      <c r="D194" s="129"/>
      <c r="E194" s="129"/>
      <c r="F194" s="129"/>
      <c r="G194" s="129"/>
      <c r="H194" s="129"/>
      <c r="I194" s="129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  <c r="CM194" s="102"/>
      <c r="CN194" s="102"/>
      <c r="CO194" s="102"/>
      <c r="CP194" s="102"/>
      <c r="CQ194" s="102"/>
      <c r="CR194" s="102"/>
      <c r="CS194" s="102"/>
      <c r="CT194" s="102"/>
      <c r="CU194" s="102"/>
      <c r="CV194" s="102"/>
      <c r="CW194" s="102"/>
      <c r="CX194" s="102"/>
      <c r="CY194" s="102"/>
      <c r="CZ194" s="102"/>
      <c r="DA194" s="102"/>
      <c r="DB194" s="102"/>
      <c r="DC194" s="102"/>
      <c r="DD194" s="102"/>
      <c r="DE194" s="102"/>
      <c r="DF194" s="102"/>
      <c r="DG194" s="102"/>
      <c r="DH194" s="102"/>
      <c r="DI194" s="102"/>
      <c r="DJ194" s="102"/>
      <c r="DK194" s="102"/>
      <c r="DL194" s="102"/>
    </row>
    <row r="195" spans="1:116" ht="14" x14ac:dyDescent="0.15">
      <c r="A195" s="129"/>
      <c r="B195" s="129"/>
      <c r="C195" s="129"/>
      <c r="D195" s="129"/>
      <c r="E195" s="129"/>
      <c r="F195" s="129"/>
      <c r="G195" s="129"/>
      <c r="H195" s="129"/>
      <c r="I195" s="129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  <c r="CM195" s="102"/>
      <c r="CN195" s="102"/>
      <c r="CO195" s="102"/>
      <c r="CP195" s="102"/>
      <c r="CQ195" s="102"/>
      <c r="CR195" s="102"/>
      <c r="CS195" s="102"/>
      <c r="CT195" s="102"/>
      <c r="CU195" s="102"/>
      <c r="CV195" s="102"/>
      <c r="CW195" s="102"/>
      <c r="CX195" s="102"/>
      <c r="CY195" s="102"/>
      <c r="CZ195" s="102"/>
      <c r="DA195" s="102"/>
      <c r="DB195" s="102"/>
      <c r="DC195" s="102"/>
      <c r="DD195" s="102"/>
      <c r="DE195" s="102"/>
      <c r="DF195" s="102"/>
      <c r="DG195" s="102"/>
      <c r="DH195" s="102"/>
      <c r="DI195" s="102"/>
      <c r="DJ195" s="102"/>
      <c r="DK195" s="102"/>
      <c r="DL195" s="102"/>
    </row>
    <row r="196" spans="1:116" ht="14" x14ac:dyDescent="0.15">
      <c r="A196" s="129"/>
      <c r="B196" s="129"/>
      <c r="C196" s="129"/>
      <c r="D196" s="129"/>
      <c r="E196" s="129"/>
      <c r="F196" s="129"/>
      <c r="G196" s="129"/>
      <c r="H196" s="129"/>
      <c r="I196" s="129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  <c r="CM196" s="102"/>
      <c r="CN196" s="102"/>
      <c r="CO196" s="102"/>
      <c r="CP196" s="102"/>
      <c r="CQ196" s="102"/>
      <c r="CR196" s="102"/>
      <c r="CS196" s="102"/>
      <c r="CT196" s="102"/>
      <c r="CU196" s="102"/>
      <c r="CV196" s="102"/>
      <c r="CW196" s="102"/>
      <c r="CX196" s="102"/>
      <c r="CY196" s="102"/>
      <c r="CZ196" s="102"/>
      <c r="DA196" s="102"/>
      <c r="DB196" s="102"/>
      <c r="DC196" s="102"/>
      <c r="DD196" s="102"/>
      <c r="DE196" s="102"/>
      <c r="DF196" s="102"/>
      <c r="DG196" s="102"/>
      <c r="DH196" s="102"/>
      <c r="DI196" s="102"/>
      <c r="DJ196" s="102"/>
      <c r="DK196" s="102"/>
      <c r="DL196" s="102"/>
    </row>
    <row r="197" spans="1:116" ht="14" x14ac:dyDescent="0.15">
      <c r="A197" s="129"/>
      <c r="B197" s="129"/>
      <c r="C197" s="129"/>
      <c r="D197" s="129"/>
      <c r="E197" s="129"/>
      <c r="F197" s="129"/>
      <c r="G197" s="129"/>
      <c r="H197" s="129"/>
      <c r="I197" s="129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  <c r="CM197" s="102"/>
      <c r="CN197" s="102"/>
      <c r="CO197" s="102"/>
      <c r="CP197" s="102"/>
      <c r="CQ197" s="102"/>
      <c r="CR197" s="102"/>
      <c r="CS197" s="102"/>
      <c r="CT197" s="102"/>
      <c r="CU197" s="102"/>
      <c r="CV197" s="102"/>
      <c r="CW197" s="102"/>
      <c r="CX197" s="102"/>
      <c r="CY197" s="102"/>
      <c r="CZ197" s="102"/>
      <c r="DA197" s="102"/>
      <c r="DB197" s="102"/>
      <c r="DC197" s="102"/>
      <c r="DD197" s="102"/>
      <c r="DE197" s="102"/>
      <c r="DF197" s="102"/>
      <c r="DG197" s="102"/>
      <c r="DH197" s="102"/>
      <c r="DI197" s="102"/>
      <c r="DJ197" s="102"/>
      <c r="DK197" s="102"/>
      <c r="DL197" s="102"/>
    </row>
    <row r="198" spans="1:116" ht="14" x14ac:dyDescent="0.15">
      <c r="A198" s="129"/>
      <c r="B198" s="129"/>
      <c r="C198" s="129"/>
      <c r="D198" s="129"/>
      <c r="E198" s="129"/>
      <c r="F198" s="129"/>
      <c r="G198" s="129"/>
      <c r="H198" s="129"/>
      <c r="I198" s="129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/>
      <c r="CM198" s="102"/>
      <c r="CN198" s="102"/>
      <c r="CO198" s="102"/>
      <c r="CP198" s="102"/>
      <c r="CQ198" s="102"/>
      <c r="CR198" s="102"/>
      <c r="CS198" s="102"/>
      <c r="CT198" s="102"/>
      <c r="CU198" s="102"/>
      <c r="CV198" s="102"/>
      <c r="CW198" s="102"/>
      <c r="CX198" s="102"/>
      <c r="CY198" s="102"/>
      <c r="CZ198" s="102"/>
      <c r="DA198" s="102"/>
      <c r="DB198" s="102"/>
      <c r="DC198" s="102"/>
      <c r="DD198" s="102"/>
      <c r="DE198" s="102"/>
      <c r="DF198" s="102"/>
      <c r="DG198" s="102"/>
      <c r="DH198" s="102"/>
      <c r="DI198" s="102"/>
      <c r="DJ198" s="102"/>
      <c r="DK198" s="102"/>
      <c r="DL198" s="102"/>
    </row>
    <row r="199" spans="1:116" ht="14" x14ac:dyDescent="0.15">
      <c r="A199" s="129"/>
      <c r="B199" s="129"/>
      <c r="C199" s="129"/>
      <c r="D199" s="129"/>
      <c r="E199" s="129"/>
      <c r="F199" s="129"/>
      <c r="G199" s="129"/>
      <c r="H199" s="129"/>
      <c r="I199" s="129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/>
      <c r="CM199" s="102"/>
      <c r="CN199" s="102"/>
      <c r="CO199" s="102"/>
      <c r="CP199" s="102"/>
      <c r="CQ199" s="102"/>
      <c r="CR199" s="102"/>
      <c r="CS199" s="102"/>
      <c r="CT199" s="102"/>
      <c r="CU199" s="102"/>
      <c r="CV199" s="102"/>
      <c r="CW199" s="102"/>
      <c r="CX199" s="102"/>
      <c r="CY199" s="102"/>
      <c r="CZ199" s="102"/>
      <c r="DA199" s="102"/>
      <c r="DB199" s="102"/>
      <c r="DC199" s="102"/>
      <c r="DD199" s="102"/>
      <c r="DE199" s="102"/>
      <c r="DF199" s="102"/>
      <c r="DG199" s="102"/>
      <c r="DH199" s="102"/>
      <c r="DI199" s="102"/>
      <c r="DJ199" s="102"/>
      <c r="DK199" s="102"/>
      <c r="DL199" s="102"/>
    </row>
  </sheetData>
  <sheetProtection algorithmName="SHA-512" hashValue="jSvHxMkCGMZvJwK5zoK53Fx2lfh5JlvP3DnnFGTp/h23LKxgKcYRvFGzI+7vVyP37HmwtHShkd2SeN5+oE0wsg==" saltValue="fPfGOoqlSOyNDrpNvWgwdQ==" spinCount="100000" sheet="1" objects="1" scenarios="1"/>
  <phoneticPr fontId="4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76CB34-A339-4196-9E00-E46D82D9283D}"/>
</file>

<file path=customXml/itemProps2.xml><?xml version="1.0" encoding="utf-8"?>
<ds:datastoreItem xmlns:ds="http://schemas.openxmlformats.org/officeDocument/2006/customXml" ds:itemID="{9D4CCDA5-8976-4FAB-B97D-D0C1003112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Summary</vt:lpstr>
      <vt:lpstr>Bills Jul'23</vt:lpstr>
      <vt:lpstr>Bills Jul'22</vt:lpstr>
      <vt:lpstr>Bills Jul'21</vt:lpstr>
      <vt:lpstr>Bills Jul'20</vt:lpstr>
      <vt:lpstr>Bills Jul'19</vt:lpstr>
      <vt:lpstr>Bills Jul'18</vt:lpstr>
      <vt:lpstr>Bills Jul'17</vt:lpstr>
      <vt:lpstr>Bills Jul'16</vt:lpstr>
      <vt:lpstr>Bills Jul'15</vt:lpstr>
      <vt:lpstr>Bills Jul'14</vt:lpstr>
      <vt:lpstr>Bills Jul'13</vt:lpstr>
      <vt:lpstr>Bills Jul'12</vt:lpstr>
      <vt:lpstr>Bills Jul'11</vt:lpstr>
      <vt:lpstr>Bills Jul'10</vt:lpstr>
      <vt:lpstr>Bills Jul'09</vt:lpstr>
      <vt:lpstr>Tariffs July 2023</vt:lpstr>
      <vt:lpstr>Tariffs July 2022</vt:lpstr>
      <vt:lpstr>Tariffs July 2021</vt:lpstr>
      <vt:lpstr>Tariffs July 2020</vt:lpstr>
      <vt:lpstr>Tariffs July 2019</vt:lpstr>
      <vt:lpstr>Tariffs July 2018</vt:lpstr>
      <vt:lpstr>Tariffs July 2017</vt:lpstr>
      <vt:lpstr>Tariffs July 2016</vt:lpstr>
      <vt:lpstr>Tariffs Jul'15</vt:lpstr>
      <vt:lpstr>Tariffs Jul'14</vt:lpstr>
      <vt:lpstr>Tariffs Jul'13</vt:lpstr>
      <vt:lpstr>Tariffs Jul'12</vt:lpstr>
      <vt:lpstr>Tariffs Jul'11</vt:lpstr>
      <vt:lpstr>Tariffs Jul'10</vt:lpstr>
      <vt:lpstr>Tariffs Jul'09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Johnston</dc:creator>
  <cp:lastModifiedBy>May Mauseth</cp:lastModifiedBy>
  <dcterms:created xsi:type="dcterms:W3CDTF">2011-10-26T00:57:04Z</dcterms:created>
  <dcterms:modified xsi:type="dcterms:W3CDTF">2023-09-04T04:08:19Z</dcterms:modified>
</cp:coreProperties>
</file>